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irings Round 1" sheetId="1" r:id="rId4"/>
    <sheet state="visible" name="Pairings Round 2" sheetId="2" r:id="rId5"/>
    <sheet state="visible" name="Groups Round 1" sheetId="3" r:id="rId6"/>
    <sheet state="visible" name="Groups Round 2" sheetId="4" r:id="rId7"/>
    <sheet state="visible" name="Womens Groups Round 1" sheetId="5" r:id="rId8"/>
    <sheet state="visible" name="Womens Groups Round 2" sheetId="6" r:id="rId9"/>
    <sheet state="visible" name="Leaderboard Round 1" sheetId="7" r:id="rId10"/>
    <sheet state="visible" name="Leaderboard Round 2" sheetId="8" r:id="rId11"/>
    <sheet state="visible" name="Womens Leaderboard Round 1" sheetId="9" r:id="rId12"/>
    <sheet state="visible" name="Womens Leaderboard Round 2" sheetId="10" r:id="rId13"/>
    <sheet state="visible" name="Leaderboard Sorted" sheetId="11" r:id="rId14"/>
    <sheet state="visible" name="Womens Leaderboard Sorted" sheetId="12" r:id="rId15"/>
    <sheet state="visible" name="Mens Team Leaderboard" sheetId="13" r:id="rId16"/>
    <sheet state="visible" name="Womens Team Leaderboard" sheetId="14" r:id="rId17"/>
    <sheet state="visible" name="Key" sheetId="15" r:id="rId18"/>
  </sheets>
  <definedNames>
    <definedName hidden="1" localSheetId="10" name="_xlnm._FilterDatabase">'Leaderboard Sorted'!$B$2:$W$190</definedName>
    <definedName hidden="1" localSheetId="11" name="_xlnm._FilterDatabase">'Womens Leaderboard Sorted'!$B$2:$W$190</definedName>
  </definedNames>
  <calcPr/>
</workbook>
</file>

<file path=xl/sharedStrings.xml><?xml version="1.0" encoding="utf-8"?>
<sst xmlns="http://schemas.openxmlformats.org/spreadsheetml/2006/main" count="926" uniqueCount="356">
  <si>
    <t>Hole</t>
  </si>
  <si>
    <t>Pairings</t>
  </si>
  <si>
    <t>Group</t>
  </si>
  <si>
    <t>Round URL</t>
  </si>
  <si>
    <t>1A</t>
  </si>
  <si>
    <t>Andreas Aho</t>
  </si>
  <si>
    <t>Ryan Weiss</t>
  </si>
  <si>
    <t>Conner Cryer</t>
  </si>
  <si>
    <t>Max Gardner</t>
  </si>
  <si>
    <t>Group 1</t>
  </si>
  <si>
    <t>Round 1 Group 1</t>
  </si>
  <si>
    <t>1B</t>
  </si>
  <si>
    <t>David Darrah</t>
  </si>
  <si>
    <t>Joshua Wassmer</t>
  </si>
  <si>
    <t>Jax Brewer</t>
  </si>
  <si>
    <t>Noah Fiks</t>
  </si>
  <si>
    <t>Group 2</t>
  </si>
  <si>
    <t>Round 1 Group 2</t>
  </si>
  <si>
    <t>2A</t>
  </si>
  <si>
    <t>Ryan Hill</t>
  </si>
  <si>
    <t>Sam Arnold</t>
  </si>
  <si>
    <t>Jaeden Ellis</t>
  </si>
  <si>
    <t>Jacob Montano</t>
  </si>
  <si>
    <t>Group 3</t>
  </si>
  <si>
    <t>Round 1 Group 3</t>
  </si>
  <si>
    <t>2B</t>
  </si>
  <si>
    <t>Will Giger</t>
  </si>
  <si>
    <t>Julius Kroell</t>
  </si>
  <si>
    <t>Tate Trotter</t>
  </si>
  <si>
    <t>Tyler Hoxie</t>
  </si>
  <si>
    <t>Group 4</t>
  </si>
  <si>
    <t>Round 1 Group 4</t>
  </si>
  <si>
    <t>Ty Peterson</t>
  </si>
  <si>
    <t>Julius Rauter</t>
  </si>
  <si>
    <t>Cooper Hardison</t>
  </si>
  <si>
    <t>Santiago Nieto</t>
  </si>
  <si>
    <t>Group 5</t>
  </si>
  <si>
    <t>Round 1 Group 5</t>
  </si>
  <si>
    <t>4A</t>
  </si>
  <si>
    <t>Inaki Berezadi</t>
  </si>
  <si>
    <t>Karsten Kern</t>
  </si>
  <si>
    <t>Caleb Smith</t>
  </si>
  <si>
    <t>Felipe Fortino</t>
  </si>
  <si>
    <t>Group 6</t>
  </si>
  <si>
    <t>Round 1 Group 6</t>
  </si>
  <si>
    <t>4B</t>
  </si>
  <si>
    <t>Brian Mays</t>
  </si>
  <si>
    <t>Cauy Walters</t>
  </si>
  <si>
    <t>Luca Gisler</t>
  </si>
  <si>
    <t>Max Burleson</t>
  </si>
  <si>
    <t>Group 7</t>
  </si>
  <si>
    <t>Round 1 Group 7</t>
  </si>
  <si>
    <t>Jaden Woodward</t>
  </si>
  <si>
    <t>Thomas Benninghoff</t>
  </si>
  <si>
    <t>Luke O'Dell</t>
  </si>
  <si>
    <t>Elijah Brinton</t>
  </si>
  <si>
    <t>Group 8</t>
  </si>
  <si>
    <t>Round 1 Group 8</t>
  </si>
  <si>
    <t>6A</t>
  </si>
  <si>
    <t>Tanner Story</t>
  </si>
  <si>
    <t>Brock Heusinkvelt</t>
  </si>
  <si>
    <t>Tucker McDonald</t>
  </si>
  <si>
    <t>Blake Skoumal</t>
  </si>
  <si>
    <t>Group 9</t>
  </si>
  <si>
    <t>Round 1 Group 9</t>
  </si>
  <si>
    <t>6B</t>
  </si>
  <si>
    <t>Juan Florez</t>
  </si>
  <si>
    <t>Trent Jones</t>
  </si>
  <si>
    <t>Aaron Delgado</t>
  </si>
  <si>
    <t>Skyler Hall</t>
  </si>
  <si>
    <t>Group 10</t>
  </si>
  <si>
    <t>Round 1 Group 10</t>
  </si>
  <si>
    <t>Peyton Bettcher</t>
  </si>
  <si>
    <t>Rylan Colpetzer</t>
  </si>
  <si>
    <t>Charlie Bentley</t>
  </si>
  <si>
    <t>Casey Cull</t>
  </si>
  <si>
    <t>Group 11</t>
  </si>
  <si>
    <t>Round 1 Group 11</t>
  </si>
  <si>
    <t>8A</t>
  </si>
  <si>
    <t>Connor Calahan</t>
  </si>
  <si>
    <t xml:space="preserve">Greg Fernández </t>
  </si>
  <si>
    <t xml:space="preserve">Jackson Strohl </t>
  </si>
  <si>
    <t>Dax Wilson</t>
  </si>
  <si>
    <t>Group 12</t>
  </si>
  <si>
    <t>Round 1 Group 12</t>
  </si>
  <si>
    <t>8B</t>
  </si>
  <si>
    <t>Carson Van Beek</t>
  </si>
  <si>
    <t>Cade Pepper</t>
  </si>
  <si>
    <t>Emmett Murphy</t>
  </si>
  <si>
    <t>Lance Addington</t>
  </si>
  <si>
    <t>Group 13</t>
  </si>
  <si>
    <t>Round 1 Group 13</t>
  </si>
  <si>
    <t>9A</t>
  </si>
  <si>
    <t>Jackson Childs</t>
  </si>
  <si>
    <t>Braxten Cahoon</t>
  </si>
  <si>
    <t>Brayden Arnott</t>
  </si>
  <si>
    <t>Grant Theurer</t>
  </si>
  <si>
    <t>Group 14</t>
  </si>
  <si>
    <t>Round 1 Group 14</t>
  </si>
  <si>
    <t>9B</t>
  </si>
  <si>
    <t>Caleb Dokter</t>
  </si>
  <si>
    <t>Will Rader</t>
  </si>
  <si>
    <t>Mason Collins</t>
  </si>
  <si>
    <t>Carson Towey</t>
  </si>
  <si>
    <t>Group 15</t>
  </si>
  <si>
    <t>Round 1 Group 15</t>
  </si>
  <si>
    <t>10A</t>
  </si>
  <si>
    <t>Caden Koole</t>
  </si>
  <si>
    <t>Carson Wampler</t>
  </si>
  <si>
    <t xml:space="preserve">Andrew Arndorfer </t>
  </si>
  <si>
    <t>Arthur Karouby</t>
  </si>
  <si>
    <t>Group 16</t>
  </si>
  <si>
    <t>Round 1 Group 16</t>
  </si>
  <si>
    <t>10B</t>
  </si>
  <si>
    <t>David Chacon</t>
  </si>
  <si>
    <t>Josh Bray</t>
  </si>
  <si>
    <t>Desi Landin</t>
  </si>
  <si>
    <t>Sebastian Camacho</t>
  </si>
  <si>
    <t>Group 17</t>
  </si>
  <si>
    <t>Round 1 Group 17</t>
  </si>
  <si>
    <t>11A</t>
  </si>
  <si>
    <t>Cole Feenstra</t>
  </si>
  <si>
    <t>Chance Wilhite</t>
  </si>
  <si>
    <t>Braxton Brockhaus</t>
  </si>
  <si>
    <t>Ethan Brumbaugh</t>
  </si>
  <si>
    <t>Group 18</t>
  </si>
  <si>
    <t>Round 1 Group 18</t>
  </si>
  <si>
    <t>11B</t>
  </si>
  <si>
    <t>Eli Van Essen</t>
  </si>
  <si>
    <t>Ethan Chapman</t>
  </si>
  <si>
    <t xml:space="preserve">Davess Verdugo </t>
  </si>
  <si>
    <t>Spencer Seachris</t>
  </si>
  <si>
    <t>Group 19</t>
  </si>
  <si>
    <t>Round 1 Group 19</t>
  </si>
  <si>
    <t>12A</t>
  </si>
  <si>
    <t>Rachel Bostwick</t>
  </si>
  <si>
    <t>Cierra Tunley</t>
  </si>
  <si>
    <t>Helene Getz Bergmo</t>
  </si>
  <si>
    <t>Nevaeh Figueroa</t>
  </si>
  <si>
    <t>Group 20</t>
  </si>
  <si>
    <t>Round 1 Group 20</t>
  </si>
  <si>
    <t>12B</t>
  </si>
  <si>
    <t>Julia Love</t>
  </si>
  <si>
    <t>Kayla Hage</t>
  </si>
  <si>
    <t>Abbie Miller</t>
  </si>
  <si>
    <t>Ally Laverty</t>
  </si>
  <si>
    <t>Group 21</t>
  </si>
  <si>
    <t>Round 1 Group 21</t>
  </si>
  <si>
    <t>13A</t>
  </si>
  <si>
    <t>Bailey Weg</t>
  </si>
  <si>
    <t>Lindsey Belnap</t>
  </si>
  <si>
    <t>Olivia Sorlie</t>
  </si>
  <si>
    <t>Allison Witt</t>
  </si>
  <si>
    <t>Group 22</t>
  </si>
  <si>
    <t>Round 1 Group 22</t>
  </si>
  <si>
    <t>13B</t>
  </si>
  <si>
    <t>Libby Douma</t>
  </si>
  <si>
    <t>Maddison Babbitt</t>
  </si>
  <si>
    <t>Kelly Baade</t>
  </si>
  <si>
    <t>Caroline Garcia</t>
  </si>
  <si>
    <t>Group 23</t>
  </si>
  <si>
    <t>Round 1 Group 23</t>
  </si>
  <si>
    <t>14A</t>
  </si>
  <si>
    <t>Emily Knoche</t>
  </si>
  <si>
    <t>Olivia Hopkins</t>
  </si>
  <si>
    <t>Grace Johanson</t>
  </si>
  <si>
    <t>Lindi Schmelzer</t>
  </si>
  <si>
    <t>Group 24</t>
  </si>
  <si>
    <t>Round 1 Group 24</t>
  </si>
  <si>
    <t>14B</t>
  </si>
  <si>
    <t>Hudson Woloss</t>
  </si>
  <si>
    <t>Emily Grosjesk</t>
  </si>
  <si>
    <t>Valencia Andov</t>
  </si>
  <si>
    <t>Group 25</t>
  </si>
  <si>
    <t>Round 1 Group 25</t>
  </si>
  <si>
    <t>15A</t>
  </si>
  <si>
    <t>Moriah Shropshire</t>
  </si>
  <si>
    <t>Hannah Matrisch</t>
  </si>
  <si>
    <t xml:space="preserve">GG Rogers </t>
  </si>
  <si>
    <t>Group 26</t>
  </si>
  <si>
    <t>Round 1 Group 26</t>
  </si>
  <si>
    <t>15B</t>
  </si>
  <si>
    <t>Alix Schueneman</t>
  </si>
  <si>
    <t>Kyndall Crim</t>
  </si>
  <si>
    <t xml:space="preserve">Chelsea Young </t>
  </si>
  <si>
    <t>Group 27</t>
  </si>
  <si>
    <t>Round 1 Group 27</t>
  </si>
  <si>
    <t>16A</t>
  </si>
  <si>
    <t>Emma Fields</t>
  </si>
  <si>
    <t>Allie Hayden</t>
  </si>
  <si>
    <t xml:space="preserve">Ella Dinsdale </t>
  </si>
  <si>
    <t>Group 28</t>
  </si>
  <si>
    <t>Round 1 Group 28</t>
  </si>
  <si>
    <t>16B</t>
  </si>
  <si>
    <t>Addesen Glass</t>
  </si>
  <si>
    <t>Sara Gruenewald</t>
  </si>
  <si>
    <t xml:space="preserve">Brooklyn Howard </t>
  </si>
  <si>
    <t>Group 29</t>
  </si>
  <si>
    <t>Round 1 Group 29</t>
  </si>
  <si>
    <t>17A</t>
  </si>
  <si>
    <t>Addysyn Asmus</t>
  </si>
  <si>
    <t xml:space="preserve">Ashlee Johnson </t>
  </si>
  <si>
    <t>Sara Golden</t>
  </si>
  <si>
    <t>Group 30</t>
  </si>
  <si>
    <t>Round 1 Group 30</t>
  </si>
  <si>
    <t>17B</t>
  </si>
  <si>
    <t>Kiera Stehr</t>
  </si>
  <si>
    <t>Katie Barnett</t>
  </si>
  <si>
    <t>Lauren Kelly</t>
  </si>
  <si>
    <t>Maddie Brennaman</t>
  </si>
  <si>
    <t>Group 31</t>
  </si>
  <si>
    <t>Round 1 Group 31</t>
  </si>
  <si>
    <t>Parris Collins</t>
  </si>
  <si>
    <t>Iommi Paulsen</t>
  </si>
  <si>
    <t>Jodi Keener</t>
  </si>
  <si>
    <t>Riley Severance</t>
  </si>
  <si>
    <t>Group 32</t>
  </si>
  <si>
    <t>Round 1 Group 32</t>
  </si>
  <si>
    <t>Round 2 Group 1</t>
  </si>
  <si>
    <t>Round 2 Group 2</t>
  </si>
  <si>
    <t>Round 2 Group 3</t>
  </si>
  <si>
    <t>Round 2 Group 4</t>
  </si>
  <si>
    <t>Round 2 Group 5</t>
  </si>
  <si>
    <t>Round 2 Group 6</t>
  </si>
  <si>
    <t>Round 2 Group 7</t>
  </si>
  <si>
    <t>Round 2 Group 8</t>
  </si>
  <si>
    <t>Round 2 Group 9</t>
  </si>
  <si>
    <t>Round 2 Group 10</t>
  </si>
  <si>
    <t>Round 2 Group 11</t>
  </si>
  <si>
    <t>Round 2 Group 12</t>
  </si>
  <si>
    <t>Round 2 Group 13</t>
  </si>
  <si>
    <t>Round 2 Group 14</t>
  </si>
  <si>
    <t>Round 2 Group 15</t>
  </si>
  <si>
    <t>Round 2 Group 16</t>
  </si>
  <si>
    <t>Round 2 Group 17</t>
  </si>
  <si>
    <t>Round 2 Group 18</t>
  </si>
  <si>
    <t>Round 2 Group 19</t>
  </si>
  <si>
    <t>Round 2 Group 20</t>
  </si>
  <si>
    <t>Round 2 Group 21</t>
  </si>
  <si>
    <t>Round 2 Group 22</t>
  </si>
  <si>
    <t>Round 2 Group 23</t>
  </si>
  <si>
    <t>Round 2 Group 24</t>
  </si>
  <si>
    <t>Round 2 Group 25</t>
  </si>
  <si>
    <t>Round 2 Group 26</t>
  </si>
  <si>
    <t>Round 2 Group 27</t>
  </si>
  <si>
    <t>Round 2 Group 28</t>
  </si>
  <si>
    <t>Round 2 Group 29</t>
  </si>
  <si>
    <t>Round 2 Group 30</t>
  </si>
  <si>
    <t>Round 2 Group 31</t>
  </si>
  <si>
    <t>Round 2 Group 32</t>
  </si>
  <si>
    <t>Out</t>
  </si>
  <si>
    <t>In</t>
  </si>
  <si>
    <t>Total</t>
  </si>
  <si>
    <t>Group 33</t>
  </si>
  <si>
    <t>Group 34</t>
  </si>
  <si>
    <t>Group 35</t>
  </si>
  <si>
    <t>Group 36</t>
  </si>
  <si>
    <t>Rank</t>
  </si>
  <si>
    <t>Round 1</t>
  </si>
  <si>
    <t>Round 2</t>
  </si>
  <si>
    <t xml:space="preserve">Round 3 </t>
  </si>
  <si>
    <t>vs par</t>
  </si>
  <si>
    <t>Team</t>
  </si>
  <si>
    <t xml:space="preserve">Total </t>
  </si>
  <si>
    <t>Tabor A</t>
  </si>
  <si>
    <t>Ottawa</t>
  </si>
  <si>
    <t>USAO A</t>
  </si>
  <si>
    <t>Crowder</t>
  </si>
  <si>
    <t>USAO B</t>
  </si>
  <si>
    <t xml:space="preserve">CC </t>
  </si>
  <si>
    <t>BCU</t>
  </si>
  <si>
    <t>Doane A</t>
  </si>
  <si>
    <t>Tabor B</t>
  </si>
  <si>
    <t>Dordt</t>
  </si>
  <si>
    <t>Southwestern</t>
  </si>
  <si>
    <t>OPSU</t>
  </si>
  <si>
    <t>Doane B</t>
  </si>
  <si>
    <t>DWU</t>
  </si>
  <si>
    <t>USAO</t>
  </si>
  <si>
    <t>Culver</t>
  </si>
  <si>
    <t>NCM</t>
  </si>
  <si>
    <t>Mollee Olszowka</t>
  </si>
  <si>
    <t>Kennedy Dickerson</t>
  </si>
  <si>
    <t>Haley Baskett</t>
  </si>
  <si>
    <t>Skyler Powers</t>
  </si>
  <si>
    <t>Claire Renfro</t>
  </si>
  <si>
    <t>MBU</t>
  </si>
  <si>
    <t>wd</t>
  </si>
  <si>
    <t>Individuals</t>
  </si>
  <si>
    <t>Tabor College</t>
  </si>
  <si>
    <t>Central Christian</t>
  </si>
  <si>
    <t>https://docs.google.com/spreadsheets/d/1dWeeZIkR__TuapxFGwHMctFqAxDReqLlocvDgyR_hZI/edit#gid=0</t>
  </si>
  <si>
    <t>https://docs.google.com/spreadsheets/d/1yMWusykWSy--qCsq6rjWpBchVn4CJGls5wBWFMt_auc/edit#gid=0</t>
  </si>
  <si>
    <t>NA</t>
  </si>
  <si>
    <t>https://docs.google.com/spreadsheets/d/1eOX9Sx6Pr1j-t0im8Q-vp4E5h-d0LkqZE0-IQMgKZIQ/edit#gid=0</t>
  </si>
  <si>
    <t>https://docs.google.com/spreadsheets/d/1-MnunO-KN3cmpZ7jy-ysKhul0thCKNtFd-sL9JRHbxQ/edit#gid=0</t>
  </si>
  <si>
    <t>https://docs.google.com/spreadsheets/d/1Ynca24rUN7XP-VbtVp8bdbpn9LkmQ5m1sm04k_Yxts4/edit#gid=0</t>
  </si>
  <si>
    <t>https://docs.google.com/spreadsheets/d/1mv8Fa7yka-CM3hLyBBflRqrFy2M9IkJEGOWCIzMeUeQ/edit#gid=0</t>
  </si>
  <si>
    <t>https://docs.google.com/spreadsheets/d/1f8cmxuMt3jc2Dy3sIPDc20NiCLsgLzGHaewfaBwLPtk/edit#gid=0</t>
  </si>
  <si>
    <t>https://docs.google.com/spreadsheets/d/12Hzt6JoLW2yQ5-LESLq122yKp1xjbzAA-AgYMNo8dPA/edit#gid=0</t>
  </si>
  <si>
    <t>https://docs.google.com/spreadsheets/d/1B2p9SaqC8etUjyvGP6ba30D5MDZmvIJ2ORO3YS9gay0/edit#gid=0</t>
  </si>
  <si>
    <t>https://docs.google.com/spreadsheets/d/1y4Rc64zjz4OQR42lrppDFkFh8uNpcp2Sn-fwWhH8hjI/edit#gid=0</t>
  </si>
  <si>
    <t>https://docs.google.com/spreadsheets/d/1xYIHmA4WU6aZ32y24Ybnb9oER_S52IlcDMQDIIKmtVk/edit#gid=0</t>
  </si>
  <si>
    <t>https://docs.google.com/spreadsheets/d/1H6jVFCADflUzypsB3QSA3C1eSbJG-Bp8nEEGPUxGfwQ/edit#gid=0</t>
  </si>
  <si>
    <t>https://docs.google.com/spreadsheets/d/1JeoqQSvZNY1xJrV35SL8Qgj8szibiT3R_O-01SgyfeQ/edit#gid=0</t>
  </si>
  <si>
    <t>https://docs.google.com/spreadsheets/d/1cEvEC4aKibDub-x5zxqPbRDHYOGrLx57d04BjcFKkWw/edit#gid=0</t>
  </si>
  <si>
    <t>https://docs.google.com/spreadsheets/d/1ov2XEBiILkDuEKyLtMo8F5w-QacCzHgVBrmw8jWrefY/edit#gid=0</t>
  </si>
  <si>
    <t>https://docs.google.com/spreadsheets/d/1DfV3CTHEFXn3W3seaUJJPezHVHxS42V5F51AVHceCxY/edit#gid=0</t>
  </si>
  <si>
    <t>https://docs.google.com/spreadsheets/d/1kt4AGjZ4ygoE9h4wYsUSjcE1RFpNvpK5PhnwSbuc4OY/edit#gid=0</t>
  </si>
  <si>
    <t>https://docs.google.com/spreadsheets/d/17wozryRr7FNtbspuzSRj1553owOyeZFjBxk5OAeqnFc/edit#gid=0</t>
  </si>
  <si>
    <t>https://docs.google.com/spreadsheets/d/18GmhIJnGwSkQFcwoemYv8qxzplG1fH_BcHVlz5p5c2g/edit#gid=0</t>
  </si>
  <si>
    <t>https://docs.google.com/spreadsheets/d/1rs0E9cbxVnS2TZWxiJ-a2Gf1HlVxFd4Mmak4DGhiu28/edit#gid=0</t>
  </si>
  <si>
    <t>https://docs.google.com/spreadsheets/d/1WjBW3nvFAzGjOVG1fKQyJY952jNGtx_725ECsn6ZwuE/edit#gid=0</t>
  </si>
  <si>
    <t>https://docs.google.com/spreadsheets/d/1Ch2aj5zLWvkaAQ_PUjgFP2jFKh4L9TjUqzHvyCb--zI/edit#gid=0</t>
  </si>
  <si>
    <t>https://docs.google.com/spreadsheets/d/1D3URU60PTs2dVRAWg34WTmYSpdSVahe2BQsDaMoZdIk/edit#gid=0</t>
  </si>
  <si>
    <t>https://docs.google.com/spreadsheets/d/1upVe2MI7gSjrIOuWsXC0tzqI4K4Xt_crRHUhyvta_h0/edit#gid=0</t>
  </si>
  <si>
    <t>https://docs.google.com/spreadsheets/d/1Kwv_PXMlzbAjP3uwc7i_x9w40uSGCGg-cH6z7L1QJcY/edit#gid=0</t>
  </si>
  <si>
    <t>https://docs.google.com/spreadsheets/d/1MMShQTwjQ-1sUudxXlI07dqN5WEsIpcXzEjXtCgEnCo/edit#gid=0</t>
  </si>
  <si>
    <t>https://docs.google.com/spreadsheets/d/1cP_vaCjOpOqox0YGubW0khpbdauxb4nP-cczy2J5Evs/edit#gid=0</t>
  </si>
  <si>
    <t>https://docs.google.com/spreadsheets/d/1-_EK5Ob0iVDeVP9s1CNXq8niR31CILAA8B8iZTtPXQk/edit#gid=0</t>
  </si>
  <si>
    <t>https://docs.google.com/spreadsheets/d/1dRsQiYuo5jgQS7gd_AHA_wCXG8yVCSY9CA6uHdyLjVM/edit#gid=0</t>
  </si>
  <si>
    <t>https://docs.google.com/spreadsheets/d/1m94u5nyOosK34rEbTcNHdTUn8QTVF93yRdzcHGC2SVA/edit#gid=0</t>
  </si>
  <si>
    <t>https://docs.google.com/spreadsheets/d/18MrROTPPrUg2j29IqtUYkg8iJfuzQo2sDSZXr3e673c/edit#gid=0</t>
  </si>
  <si>
    <t>https://docs.google.com/spreadsheets/d/1EptJny1m4gfhPenQfgEfm-gGIvozxr5WzlWXZVV179Q/edit#gid=0</t>
  </si>
  <si>
    <t>https://docs.google.com/spreadsheets/d/1DL7NJlMPiU3x1jzGQCN9cSb_eLuI_lWj3gFl4X-YWf8/edit#gid=0</t>
  </si>
  <si>
    <t>https://docs.google.com/spreadsheets/d/1G1u61bWkVrnUSFvLZW5nAhJ7IOB0er4pAW_fPSGS1RM/edit#gid=0</t>
  </si>
  <si>
    <t>https://docs.google.com/spreadsheets/d/16GyVs7wBr-v7CQk1Fgh9RdCD-mSdeV11Ie0GtHs9jks/edit#gid=0</t>
  </si>
  <si>
    <t>https://docs.google.com/spreadsheets/d/14zYvBu7vg0lW9CnDIAUdC89lia5FeLIuxoou4f72JqY/edit#gid=0</t>
  </si>
  <si>
    <t>https://docs.google.com/spreadsheets/d/1IrONNZeaaR61qhvPTXgZeU7RPShFwA6NJtELjn7b7jA/edit#gid=0</t>
  </si>
  <si>
    <t>https://docs.google.com/spreadsheets/d/1DawUIjrhz79Hv_r5vJHXRReueVa5LTGhNJOA3x734hE/edit#gid=0</t>
  </si>
  <si>
    <t>https://docs.google.com/spreadsheets/d/1eBwL1CaG1t7NmALJz6Rbx9dUR7rXjH_Xa8zpmsp2FBE/edit#gid=0</t>
  </si>
  <si>
    <t>https://docs.google.com/spreadsheets/d/1V3zkDljhDf9EmnFk4vwpUfctN-bwCG51oAfUocDFw7M/edit#gid=0</t>
  </si>
  <si>
    <t>https://docs.google.com/spreadsheets/d/1jK_fz-01XkDkmXmOTLNQ7mWoJBcIaWMeMSHu27JBjy4/edit#gid=0</t>
  </si>
  <si>
    <t>https://docs.google.com/spreadsheets/d/1bDVOhfQVahAkBWFmQkF9fPjAod8sgpcB8OkHZTbqOC0/edit#gid=0</t>
  </si>
  <si>
    <t>https://docs.google.com/spreadsheets/d/1ak9-LZNNWiTrLLw22y031DRPR_9tQPWOKTbCwheNW-I/edit#gid=0</t>
  </si>
  <si>
    <t>https://docs.google.com/spreadsheets/d/1z0fIUg0mgOccl1EhgVNo-Cn32K3BrWGrym9Ncr4rFJE/edit#gid=0</t>
  </si>
  <si>
    <t>https://docs.google.com/spreadsheets/d/19-bojSvDyBYj28FXSW8FsVqmL5OUBNEnxwcIXN0sDfE/edit#gid=0</t>
  </si>
  <si>
    <t>https://docs.google.com/spreadsheets/d/1CcbZxtFMez6sLOm5pWtZHQO6eUx0MWU6d1SwND_kVCo/edit#gid=0</t>
  </si>
  <si>
    <t>https://docs.google.com/spreadsheets/d/1xWMvBzrPp9xf1qwEAR9-OYOyHg8_CvUUN6UxFDCR9wc/edit#gid=0</t>
  </si>
  <si>
    <t>https://docs.google.com/spreadsheets/d/1vmLRH6oBaZ60TmDbU7NREJzcoi_blgvzyddP0uxrZPo/edit#gid=0</t>
  </si>
  <si>
    <t>https://docs.google.com/spreadsheets/d/13NWl4_vN3A0wjt53hDQtey_yFf93FMf1GjVV_eX5L1A/edit#gid=0</t>
  </si>
  <si>
    <t>https://docs.google.com/spreadsheets/d/1SVa9Qtb4sjggdSa77avG6FN1C3Y9mP9LH_Dcuum8dW4/edit#gid=0</t>
  </si>
  <si>
    <t>https://docs.google.com/spreadsheets/d/12VMbl35x00FmvFHiqtEltbLAHRZnM6x58WMWCOnAERY/edit#gid=0</t>
  </si>
  <si>
    <t>https://docs.google.com/spreadsheets/d/1G8Kfw-xPidUukZOToG6R1AXV_SzJIJIi6lXacdZeZoI/edit#gid=0</t>
  </si>
  <si>
    <t>https://docs.google.com/spreadsheets/d/1eudE-CCdhYRwqq0CPlYjt7HvuFfsDKQJ03mJdi6goao/edit#gid=0</t>
  </si>
  <si>
    <t>https://docs.google.com/spreadsheets/d/1TkR-OFgXQxIS5aNx5QqFRgq959mrR2ZIj5qxxw0yeGU/edit#gid=0</t>
  </si>
  <si>
    <t>https://docs.google.com/spreadsheets/d/19dP-KgcyTeDAmJReBRkrUPVC6f4SALSuAQq6bivNDZY/edit#gid=0</t>
  </si>
  <si>
    <t>https://docs.google.com/spreadsheets/d/1HV04ccfG6C6JXHd2WK9Jn3Q4S0H9P_fTshCmOKB1eHY/edit#gid=0</t>
  </si>
  <si>
    <t>https://docs.google.com/spreadsheets/d/18eJ5PRS3mtfg78k9GAS67B59vKrkSRAfoHQkF8nm7E0/edit#gid=0</t>
  </si>
  <si>
    <t>https://docs.google.com/spreadsheets/d/1DQi22hUgRCHc9-CD55Hzl097nYIKbcxCkkTmTnwM5Qc/edit#gid=0</t>
  </si>
  <si>
    <t>https://docs.google.com/spreadsheets/d/1e2jTBeDVcLvEg6iK2fwstrV3CoHx6ZAsE1at-jlvus4/edit#gid=0</t>
  </si>
  <si>
    <t>https://docs.google.com/spreadsheets/d/1TfXV4UlBhSEe0jt0AswhLEIPCLiImO1R-zkBnkeG18Q/edit#gid=0</t>
  </si>
  <si>
    <t>https://docs.google.com/spreadsheets/d/1hwfRw-EBQa9HH0YNN9mR7c3yq2HaTE1YrH9dyL307wU/edit#gid=0</t>
  </si>
  <si>
    <t>https://docs.google.com/spreadsheets/d/1aVHZbXhTYUE9kLd9MXzoSnOHErxRy_WJZZGQtq_G-P4/edit#gid=0</t>
  </si>
  <si>
    <t>https://docs.google.com/spreadsheets/d/1e8YcI38JTj3AfoP85tTahSaPHPDRjJrQj3r4osKpWZw/edit#gid=0</t>
  </si>
  <si>
    <t>https://docs.google.com/spreadsheets/d/1stlagPg9TmkDwDID5ivL-GmKvBjUBTx6GoDJpANUPwI/edit#gid=0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</si>
</sst>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0.0"/>
      <color rgb="FF000000"/>
      <name val="Arial"/>
      <scheme val="minor"/>
    </font>
    <font>
      <color theme="1"/>
      <name val="Arial"/>
      <scheme val="minor"/>
    </font>
    <font/>
    <font>
      <color rgb="FF222222"/>
      <name val="Arial"/>
    </font>
    <font>
      <u/>
      <color theme="1"/>
      <name val="Arial"/>
      <scheme val="minor"/>
    </font>
    <font>
      <u/>
      <color theme="1"/>
      <name val="Arial"/>
      <scheme val="minor"/>
    </font>
    <font>
      <u/>
      <color theme="1"/>
      <name val="Arial"/>
      <scheme val="minor"/>
    </font>
    <font>
      <color theme="1"/>
      <name val="Arial"/>
    </font>
    <font>
      <sz val="11.0"/>
      <color rgb="FF222222"/>
      <name val="Calibri"/>
    </font>
    <font>
      <u/>
      <color theme="1"/>
      <name val="Arial"/>
      <scheme val="minor"/>
    </font>
    <font>
      <u/>
      <color theme="1"/>
      <name val="Arial"/>
      <scheme val="minor"/>
    </font>
    <font>
      <sz val="9.0"/>
      <color rgb="FF000000"/>
      <name val="&quot;Google Sans Mono&quot;"/>
    </font>
    <font>
      <u/>
      <color rgb="FF0000FF"/>
    </font>
    <font>
      <u/>
      <color rgb="FF0000FF"/>
    </font>
    <font>
      <u/>
      <color rgb="FF0000FF"/>
    </font>
  </fonts>
  <fills count="7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0">
    <border/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</border>
    <border>
      <left style="thick">
        <color rgb="FF000000"/>
      </left>
      <top style="thick">
        <color rgb="FF000000"/>
      </top>
      <bottom style="thin">
        <color rgb="FF000000"/>
      </bottom>
    </border>
    <border>
      <top style="thick">
        <color rgb="FF000000"/>
      </top>
      <bottom style="thin">
        <color rgb="FF000000"/>
      </bottom>
    </border>
    <border>
      <right style="thick">
        <color rgb="FF000000"/>
      </right>
      <top style="thick">
        <color rgb="FF000000"/>
      </top>
      <bottom style="thin">
        <color rgb="FF000000"/>
      </bottom>
    </border>
    <border>
      <bottom style="thick">
        <color rgb="FF000000"/>
      </bottom>
    </border>
    <border>
      <left style="thick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bottom style="thick">
        <color rgb="FF000000"/>
      </bottom>
    </border>
    <border>
      <left style="thick">
        <color rgb="FF000000"/>
      </left>
      <top style="thin">
        <color rgb="FF000000"/>
      </top>
      <bottom style="thick">
        <color rgb="FF000000"/>
      </bottom>
    </border>
    <border>
      <top style="thin">
        <color rgb="FF000000"/>
      </top>
      <bottom style="thick">
        <color rgb="FF000000"/>
      </bottom>
    </border>
    <border>
      <right style="thick">
        <color rgb="FF000000"/>
      </right>
      <top style="thin">
        <color rgb="FF000000"/>
      </top>
      <bottom style="thick">
        <color rgb="FF000000"/>
      </bottom>
    </border>
    <border>
      <top style="thick">
        <color rgb="FF000000"/>
      </top>
    </border>
    <border>
      <left style="medium">
        <color rgb="FF000000"/>
      </left>
      <right style="medium">
        <color rgb="FF000000"/>
      </right>
    </border>
    <border>
      <right style="medium">
        <color rgb="FF000000"/>
      </right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right" readingOrder="0"/>
    </xf>
    <xf borderId="2" fillId="2" fontId="1" numFmtId="0" xfId="0" applyAlignment="1" applyBorder="1" applyFont="1">
      <alignment horizontal="center" readingOrder="0"/>
    </xf>
    <xf borderId="3" fillId="0" fontId="2" numFmtId="0" xfId="0" applyBorder="1" applyFont="1"/>
    <xf borderId="4" fillId="0" fontId="2" numFmtId="0" xfId="0" applyBorder="1" applyFont="1"/>
    <xf borderId="1" fillId="2" fontId="1" numFmtId="0" xfId="0" applyAlignment="1" applyBorder="1" applyFont="1">
      <alignment horizontal="center" readingOrder="0"/>
    </xf>
    <xf borderId="5" fillId="0" fontId="1" numFmtId="0" xfId="0" applyAlignment="1" applyBorder="1" applyFont="1">
      <alignment horizontal="right" readingOrder="0"/>
    </xf>
    <xf borderId="6" fillId="0" fontId="1" numFmtId="0" xfId="0" applyAlignment="1" applyBorder="1" applyFont="1">
      <alignment horizontal="left" readingOrder="0"/>
    </xf>
    <xf borderId="7" fillId="3" fontId="3" numFmtId="0" xfId="0" applyAlignment="1" applyBorder="1" applyFill="1" applyFont="1">
      <alignment horizontal="left" readingOrder="0"/>
    </xf>
    <xf borderId="7" fillId="0" fontId="1" numFmtId="0" xfId="0" applyAlignment="1" applyBorder="1" applyFont="1">
      <alignment horizontal="left" readingOrder="0"/>
    </xf>
    <xf borderId="8" fillId="0" fontId="1" numFmtId="0" xfId="0" applyAlignment="1" applyBorder="1" applyFont="1">
      <alignment horizontal="left" readingOrder="0"/>
    </xf>
    <xf borderId="9" fillId="0" fontId="1" numFmtId="0" xfId="0" applyAlignment="1" applyBorder="1" applyFont="1">
      <alignment readingOrder="0"/>
    </xf>
    <xf borderId="9" fillId="0" fontId="4" numFmtId="0" xfId="0" applyAlignment="1" applyBorder="1" applyFont="1">
      <alignment readingOrder="0"/>
    </xf>
    <xf borderId="0" fillId="0" fontId="1" numFmtId="0" xfId="0" applyAlignment="1" applyFont="1">
      <alignment readingOrder="0"/>
    </xf>
    <xf borderId="0" fillId="0" fontId="1" numFmtId="0" xfId="0" applyFont="1"/>
    <xf borderId="10" fillId="0" fontId="1" numFmtId="0" xfId="0" applyAlignment="1" applyBorder="1" applyFont="1">
      <alignment horizontal="left" readingOrder="0"/>
    </xf>
    <xf borderId="11" fillId="3" fontId="3" numFmtId="0" xfId="0" applyAlignment="1" applyBorder="1" applyFont="1">
      <alignment horizontal="left" readingOrder="0"/>
    </xf>
    <xf borderId="11" fillId="0" fontId="1" numFmtId="0" xfId="0" applyAlignment="1" applyBorder="1" applyFont="1">
      <alignment horizontal="left" readingOrder="0"/>
    </xf>
    <xf borderId="12" fillId="0" fontId="1" numFmtId="0" xfId="0" applyAlignment="1" applyBorder="1" applyFont="1">
      <alignment horizontal="left" readingOrder="0"/>
    </xf>
    <xf borderId="3" fillId="0" fontId="1" numFmtId="0" xfId="0" applyAlignment="1" applyBorder="1" applyFont="1">
      <alignment readingOrder="0"/>
    </xf>
    <xf borderId="3" fillId="0" fontId="5" numFmtId="0" xfId="0" applyAlignment="1" applyBorder="1" applyFont="1">
      <alignment readingOrder="0"/>
    </xf>
    <xf borderId="3" fillId="0" fontId="6" numFmtId="0" xfId="0" applyAlignment="1" applyBorder="1" applyFont="1">
      <alignment readingOrder="0"/>
    </xf>
    <xf borderId="0" fillId="0" fontId="1" numFmtId="0" xfId="0" applyAlignment="1" applyFont="1">
      <alignment horizontal="left" readingOrder="0"/>
    </xf>
    <xf borderId="10" fillId="3" fontId="3" numFmtId="0" xfId="0" applyAlignment="1" applyBorder="1" applyFont="1">
      <alignment horizontal="left" readingOrder="0"/>
    </xf>
    <xf borderId="11" fillId="3" fontId="3" numFmtId="0" xfId="0" applyAlignment="1" applyBorder="1" applyFont="1">
      <alignment readingOrder="0"/>
    </xf>
    <xf borderId="11" fillId="0" fontId="1" numFmtId="0" xfId="0" applyAlignment="1" applyBorder="1" applyFont="1">
      <alignment readingOrder="0"/>
    </xf>
    <xf borderId="11" fillId="0" fontId="7" numFmtId="0" xfId="0" applyAlignment="1" applyBorder="1" applyFont="1">
      <alignment horizontal="left" readingOrder="0"/>
    </xf>
    <xf borderId="12" fillId="0" fontId="1" numFmtId="0" xfId="0" applyAlignment="1" applyBorder="1" applyFont="1">
      <alignment readingOrder="0"/>
    </xf>
    <xf borderId="10" fillId="3" fontId="3" numFmtId="0" xfId="0" applyAlignment="1" applyBorder="1" applyFont="1">
      <alignment readingOrder="0"/>
    </xf>
    <xf borderId="10" fillId="0" fontId="1" numFmtId="0" xfId="0" applyAlignment="1" applyBorder="1" applyFont="1">
      <alignment readingOrder="0"/>
    </xf>
    <xf borderId="11" fillId="3" fontId="8" numFmtId="0" xfId="0" applyAlignment="1" applyBorder="1" applyFont="1">
      <alignment readingOrder="0"/>
    </xf>
    <xf borderId="13" fillId="0" fontId="1" numFmtId="0" xfId="0" applyAlignment="1" applyBorder="1" applyFont="1">
      <alignment horizontal="right" readingOrder="0"/>
    </xf>
    <xf borderId="14" fillId="0" fontId="1" numFmtId="0" xfId="0" applyAlignment="1" applyBorder="1" applyFont="1">
      <alignment readingOrder="0"/>
    </xf>
    <xf borderId="15" fillId="3" fontId="8" numFmtId="0" xfId="0" applyAlignment="1" applyBorder="1" applyFont="1">
      <alignment vertical="bottom"/>
    </xf>
    <xf borderId="15" fillId="0" fontId="7" numFmtId="0" xfId="0" applyAlignment="1" applyBorder="1" applyFont="1">
      <alignment vertical="bottom"/>
    </xf>
    <xf borderId="16" fillId="0" fontId="1" numFmtId="0" xfId="0" applyAlignment="1" applyBorder="1" applyFont="1">
      <alignment readingOrder="0"/>
    </xf>
    <xf borderId="17" fillId="0" fontId="1" numFmtId="0" xfId="0" applyAlignment="1" applyBorder="1" applyFont="1">
      <alignment readingOrder="0"/>
    </xf>
    <xf borderId="17" fillId="0" fontId="9" numFmtId="0" xfId="0" applyAlignment="1" applyBorder="1" applyFont="1">
      <alignment readingOrder="0"/>
    </xf>
    <xf borderId="0" fillId="0" fontId="1" numFmtId="0" xfId="0" applyAlignment="1" applyFont="1">
      <alignment horizontal="right" readingOrder="0"/>
    </xf>
    <xf borderId="0" fillId="3" fontId="8" numFmtId="0" xfId="0" applyAlignment="1" applyFont="1">
      <alignment vertical="bottom"/>
    </xf>
    <xf borderId="0" fillId="0" fontId="7" numFmtId="0" xfId="0" applyAlignment="1" applyFont="1">
      <alignment vertical="bottom"/>
    </xf>
    <xf borderId="0" fillId="0" fontId="1" numFmtId="0" xfId="0" applyAlignment="1" applyFont="1">
      <alignment horizontal="right"/>
    </xf>
    <xf borderId="0" fillId="0" fontId="10" numFmtId="0" xfId="0" applyAlignment="1" applyFont="1">
      <alignment readingOrder="0"/>
    </xf>
    <xf borderId="18" fillId="0" fontId="1" numFmtId="0" xfId="0" applyAlignment="1" applyBorder="1" applyFont="1">
      <alignment readingOrder="0"/>
    </xf>
    <xf borderId="19" fillId="0" fontId="1" numFmtId="0" xfId="0" applyBorder="1" applyFont="1"/>
    <xf borderId="18" fillId="0" fontId="1" numFmtId="0" xfId="0" applyBorder="1" applyFont="1"/>
    <xf borderId="0" fillId="3" fontId="11" numFmtId="0" xfId="0" applyFont="1"/>
    <xf borderId="0" fillId="0" fontId="1" numFmtId="0" xfId="0" applyAlignment="1" applyFont="1">
      <alignment readingOrder="0"/>
    </xf>
    <xf borderId="0" fillId="2" fontId="7" numFmtId="0" xfId="0" applyAlignment="1" applyFont="1">
      <alignment horizontal="right" vertical="bottom"/>
    </xf>
    <xf borderId="0" fillId="4" fontId="7" numFmtId="0" xfId="0" applyAlignment="1" applyFill="1" applyFont="1">
      <alignment horizontal="right" vertical="bottom"/>
    </xf>
    <xf borderId="0" fillId="3" fontId="11" numFmtId="0" xfId="0" applyAlignment="1" applyFont="1">
      <alignment readingOrder="0"/>
    </xf>
    <xf borderId="0" fillId="3" fontId="11" numFmtId="0" xfId="0" applyFont="1"/>
    <xf borderId="0" fillId="0" fontId="1" numFmtId="0" xfId="0" applyFont="1"/>
    <xf borderId="0" fillId="5" fontId="1" numFmtId="0" xfId="0" applyFill="1" applyFont="1"/>
    <xf borderId="0" fillId="4" fontId="1" numFmtId="0" xfId="0" applyFont="1"/>
    <xf borderId="0" fillId="0" fontId="1" numFmtId="0" xfId="0" applyAlignment="1" applyFont="1">
      <alignment horizontal="center" readingOrder="0"/>
    </xf>
    <xf borderId="0" fillId="3" fontId="1" numFmtId="0" xfId="0" applyFont="1"/>
    <xf borderId="0" fillId="4" fontId="1" numFmtId="0" xfId="0" applyAlignment="1" applyFont="1">
      <alignment readingOrder="0"/>
    </xf>
    <xf borderId="0" fillId="6" fontId="1" numFmtId="0" xfId="0" applyAlignment="1" applyFill="1" applyFont="1">
      <alignment readingOrder="0"/>
    </xf>
    <xf borderId="0" fillId="6" fontId="1" numFmtId="0" xfId="0" applyFont="1"/>
    <xf borderId="0" fillId="0" fontId="7" numFmtId="0" xfId="0" applyAlignment="1" applyFont="1">
      <alignment vertical="bottom"/>
    </xf>
    <xf borderId="0" fillId="0" fontId="7" numFmtId="0" xfId="0" applyAlignment="1" applyFont="1">
      <alignment vertical="bottom"/>
    </xf>
    <xf borderId="0" fillId="0" fontId="3" numFmtId="0" xfId="0" applyAlignment="1" applyFont="1">
      <alignment vertical="bottom"/>
    </xf>
    <xf borderId="0" fillId="0" fontId="3" numFmtId="0" xfId="0" applyAlignment="1" applyFont="1">
      <alignment readingOrder="0"/>
    </xf>
    <xf borderId="0" fillId="0" fontId="8" numFmtId="0" xfId="0" applyAlignment="1" applyFont="1">
      <alignment vertical="bottom"/>
    </xf>
    <xf borderId="0" fillId="0" fontId="8" numFmtId="0" xfId="0" applyAlignment="1" applyFont="1">
      <alignment readingOrder="0"/>
    </xf>
    <xf borderId="0" fillId="0" fontId="7" numFmtId="0" xfId="0" applyAlignment="1" applyFont="1">
      <alignment horizontal="right" vertical="bottom"/>
    </xf>
    <xf borderId="0" fillId="0" fontId="12" numFmtId="0" xfId="0" applyAlignment="1" applyFont="1">
      <alignment readingOrder="0"/>
    </xf>
    <xf borderId="0" fillId="0" fontId="13" numFmtId="0" xfId="0" applyAlignment="1" applyFont="1">
      <alignment readingOrder="0"/>
    </xf>
    <xf borderId="3" fillId="0" fontId="14" numFmtId="0" xfId="0" applyAlignment="1" applyBorder="1" applyFont="1">
      <alignment readingOrder="0"/>
    </xf>
  </cellXfs>
  <cellStyles count="1">
    <cellStyle xfId="0" name="Normal" builtinId="0"/>
  </cellStyles>
  <dxfs count="3">
    <dxf>
      <font/>
      <fill>
        <patternFill patternType="none"/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2">
    <tableStyle count="2" pivot="0" name="Pairings Round 1-style">
      <tableStyleElement dxfId="1" type="firstRowStripe"/>
      <tableStyleElement dxfId="2" type="secondRowStripe"/>
    </tableStyle>
    <tableStyle count="2" pivot="0" name="Pairings Round 2-style">
      <tableStyleElement dxfId="1" type="firstRowStripe"/>
      <tableStyleElement dxfId="2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8" Type="http://schemas.openxmlformats.org/officeDocument/2006/relationships/worksheet" Target="worksheets/sheet1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2:AA37" displayName="Table_1" id="1">
  <tableColumns count="2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</tableColumns>
  <tableStyleInfo name="Pairings Round 1-style" showColumnStripes="0" showFirstColumn="1" showLastColumn="1" showRowStripes="1"/>
</table>
</file>

<file path=xl/tables/table2.xml><?xml version="1.0" encoding="utf-8"?>
<table xmlns="http://schemas.openxmlformats.org/spreadsheetml/2006/main" headerRowCount="0" ref="A2:Z37" displayName="Table_2" id="2">
  <tableColumns count="26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</tableColumns>
  <tableStyleInfo name="Pairings Round 2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docs.google.com/spreadsheets/d/1eBwL1CaG1t7NmALJz6Rbx9dUR7rXjH_Xa8zpmsp2FBE/edit" TargetMode="External"/><Relationship Id="rId22" Type="http://schemas.openxmlformats.org/officeDocument/2006/relationships/hyperlink" Target="https://docs.google.com/spreadsheets/d/1ak9-LZNNWiTrLLw22y031DRPR_9tQPWOKTbCwheNW-I/edit" TargetMode="External"/><Relationship Id="rId21" Type="http://schemas.openxmlformats.org/officeDocument/2006/relationships/hyperlink" Target="https://docs.google.com/spreadsheets/d/1jK_fz-01XkDkmXmOTLNQ7mWoJBcIaWMeMSHu27JBjy4/edit" TargetMode="External"/><Relationship Id="rId24" Type="http://schemas.openxmlformats.org/officeDocument/2006/relationships/hyperlink" Target="https://docs.google.com/spreadsheets/d/1xWMvBzrPp9xf1qwEAR9-OYOyHg8_CvUUN6UxFDCR9wc/edit" TargetMode="External"/><Relationship Id="rId23" Type="http://schemas.openxmlformats.org/officeDocument/2006/relationships/hyperlink" Target="https://docs.google.com/spreadsheets/d/19-bojSvDyBYj28FXSW8FsVqmL5OUBNEnxwcIXN0sDfE/edit" TargetMode="External"/><Relationship Id="rId1" Type="http://schemas.openxmlformats.org/officeDocument/2006/relationships/hyperlink" Target="https://docs.google.com/spreadsheets/d/1dWeeZIkR__TuapxFGwHMctFqAxDReqLlocvDgyR_hZI/edit" TargetMode="External"/><Relationship Id="rId2" Type="http://schemas.openxmlformats.org/officeDocument/2006/relationships/hyperlink" Target="https://docs.google.com/spreadsheets/d/1eOX9Sx6Pr1j-t0im8Q-vp4E5h-d0LkqZE0-IQMgKZIQ/edit" TargetMode="External"/><Relationship Id="rId3" Type="http://schemas.openxmlformats.org/officeDocument/2006/relationships/hyperlink" Target="https://docs.google.com/spreadsheets/d/1Ynca24rUN7XP-VbtVp8bdbpn9LkmQ5m1sm04k_Yxts4/edit" TargetMode="External"/><Relationship Id="rId4" Type="http://schemas.openxmlformats.org/officeDocument/2006/relationships/hyperlink" Target="https://docs.google.com/spreadsheets/d/1f8cmxuMt3jc2Dy3sIPDc20NiCLsgLzGHaewfaBwLPtk/edit" TargetMode="External"/><Relationship Id="rId9" Type="http://schemas.openxmlformats.org/officeDocument/2006/relationships/hyperlink" Target="https://docs.google.com/spreadsheets/d/1kt4AGjZ4ygoE9h4wYsUSjcE1RFpNvpK5PhnwSbuc4OY/edit" TargetMode="External"/><Relationship Id="rId26" Type="http://schemas.openxmlformats.org/officeDocument/2006/relationships/hyperlink" Target="https://docs.google.com/spreadsheets/d/12VMbl35x00FmvFHiqtEltbLAHRZnM6x58WMWCOnAERY/edit" TargetMode="External"/><Relationship Id="rId25" Type="http://schemas.openxmlformats.org/officeDocument/2006/relationships/hyperlink" Target="https://docs.google.com/spreadsheets/d/13NWl4_vN3A0wjt53hDQtey_yFf93FMf1GjVV_eX5L1A/edit" TargetMode="External"/><Relationship Id="rId28" Type="http://schemas.openxmlformats.org/officeDocument/2006/relationships/hyperlink" Target="https://docs.google.com/spreadsheets/d/19dP-KgcyTeDAmJReBRkrUPVC6f4SALSuAQq6bivNDZY/edit" TargetMode="External"/><Relationship Id="rId27" Type="http://schemas.openxmlformats.org/officeDocument/2006/relationships/hyperlink" Target="https://docs.google.com/spreadsheets/d/1eudE-CCdhYRwqq0CPlYjt7HvuFfsDKQJ03mJdi6goao/edit" TargetMode="External"/><Relationship Id="rId5" Type="http://schemas.openxmlformats.org/officeDocument/2006/relationships/hyperlink" Target="https://docs.google.com/spreadsheets/d/1B2p9SaqC8etUjyvGP6ba30D5MDZmvIJ2ORO3YS9gay0/edit" TargetMode="External"/><Relationship Id="rId6" Type="http://schemas.openxmlformats.org/officeDocument/2006/relationships/hyperlink" Target="https://docs.google.com/spreadsheets/d/1xYIHmA4WU6aZ32y24Ybnb9oER_S52IlcDMQDIIKmtVk/edit" TargetMode="External"/><Relationship Id="rId29" Type="http://schemas.openxmlformats.org/officeDocument/2006/relationships/hyperlink" Target="https://docs.google.com/spreadsheets/d/18eJ5PRS3mtfg78k9GAS67B59vKrkSRAfoHQkF8nm7E0/edit" TargetMode="External"/><Relationship Id="rId7" Type="http://schemas.openxmlformats.org/officeDocument/2006/relationships/hyperlink" Target="https://docs.google.com/spreadsheets/d/1JeoqQSvZNY1xJrV35SL8Qgj8szibiT3R_O-01SgyfeQ/edit" TargetMode="External"/><Relationship Id="rId8" Type="http://schemas.openxmlformats.org/officeDocument/2006/relationships/hyperlink" Target="https://docs.google.com/spreadsheets/d/1ov2XEBiILkDuEKyLtMo8F5w-QacCzHgVBrmw8jWrefY/edit" TargetMode="External"/><Relationship Id="rId31" Type="http://schemas.openxmlformats.org/officeDocument/2006/relationships/hyperlink" Target="https://docs.google.com/spreadsheets/d/1hwfRw-EBQa9HH0YNN9mR7c3yq2HaTE1YrH9dyL307wU/edit" TargetMode="External"/><Relationship Id="rId30" Type="http://schemas.openxmlformats.org/officeDocument/2006/relationships/hyperlink" Target="https://docs.google.com/spreadsheets/d/1e2jTBeDVcLvEg6iK2fwstrV3CoHx6ZAsE1at-jlvus4/edit" TargetMode="External"/><Relationship Id="rId11" Type="http://schemas.openxmlformats.org/officeDocument/2006/relationships/hyperlink" Target="https://docs.google.com/spreadsheets/d/1WjBW3nvFAzGjOVG1fKQyJY952jNGtx_725ECsn6ZwuE/edit" TargetMode="External"/><Relationship Id="rId33" Type="http://schemas.openxmlformats.org/officeDocument/2006/relationships/drawing" Target="../drawings/drawing1.xml"/><Relationship Id="rId10" Type="http://schemas.openxmlformats.org/officeDocument/2006/relationships/hyperlink" Target="https://docs.google.com/spreadsheets/d/18GmhIJnGwSkQFcwoemYv8qxzplG1fH_BcHVlz5p5c2g/edit" TargetMode="External"/><Relationship Id="rId32" Type="http://schemas.openxmlformats.org/officeDocument/2006/relationships/hyperlink" Target="https://docs.google.com/spreadsheets/d/1e8YcI38JTj3AfoP85tTahSaPHPDRjJrQj3r4osKpWZw/edit" TargetMode="External"/><Relationship Id="rId13" Type="http://schemas.openxmlformats.org/officeDocument/2006/relationships/hyperlink" Target="https://docs.google.com/spreadsheets/d/1Kwv_PXMlzbAjP3uwc7i_x9w40uSGCGg-cH6z7L1QJcY/edit" TargetMode="External"/><Relationship Id="rId35" Type="http://schemas.openxmlformats.org/officeDocument/2006/relationships/table" Target="../tables/table1.xml"/><Relationship Id="rId12" Type="http://schemas.openxmlformats.org/officeDocument/2006/relationships/hyperlink" Target="https://docs.google.com/spreadsheets/d/1D3URU60PTs2dVRAWg34WTmYSpdSVahe2BQsDaMoZdIk/edit" TargetMode="External"/><Relationship Id="rId15" Type="http://schemas.openxmlformats.org/officeDocument/2006/relationships/hyperlink" Target="https://docs.google.com/spreadsheets/d/1dRsQiYuo5jgQS7gd_AHA_wCXG8yVCSY9CA6uHdyLjVM/edit" TargetMode="External"/><Relationship Id="rId14" Type="http://schemas.openxmlformats.org/officeDocument/2006/relationships/hyperlink" Target="https://docs.google.com/spreadsheets/d/1cP_vaCjOpOqox0YGubW0khpbdauxb4nP-cczy2J5Evs/edit" TargetMode="External"/><Relationship Id="rId17" Type="http://schemas.openxmlformats.org/officeDocument/2006/relationships/hyperlink" Target="https://docs.google.com/spreadsheets/d/1DL7NJlMPiU3x1jzGQCN9cSb_eLuI_lWj3gFl4X-YWf8/edit" TargetMode="External"/><Relationship Id="rId16" Type="http://schemas.openxmlformats.org/officeDocument/2006/relationships/hyperlink" Target="https://docs.google.com/spreadsheets/d/18MrROTPPrUg2j29IqtUYkg8iJfuzQo2sDSZXr3e673c/edit" TargetMode="External"/><Relationship Id="rId19" Type="http://schemas.openxmlformats.org/officeDocument/2006/relationships/hyperlink" Target="https://docs.google.com/spreadsheets/d/1IrONNZeaaR61qhvPTXgZeU7RPShFwA6NJtELjn7b7jA/edit" TargetMode="External"/><Relationship Id="rId18" Type="http://schemas.openxmlformats.org/officeDocument/2006/relationships/hyperlink" Target="https://docs.google.com/spreadsheets/d/16GyVs7wBr-v7CQk1Fgh9RdCD-mSdeV11Ie0GtHs9jks/edit" TargetMode="External"/></Relationships>
</file>

<file path=xl/worksheets/_rels/sheet2.xml.rels><?xml version="1.0" encoding="UTF-8" standalone="yes"?><Relationships xmlns="http://schemas.openxmlformats.org/package/2006/relationships"><Relationship Id="rId20" Type="http://schemas.openxmlformats.org/officeDocument/2006/relationships/hyperlink" Target="https://docs.google.com/spreadsheets/d/1V3zkDljhDf9EmnFk4vwpUfctN-bwCG51oAfUocDFw7M/edit" TargetMode="External"/><Relationship Id="rId22" Type="http://schemas.openxmlformats.org/officeDocument/2006/relationships/hyperlink" Target="https://docs.google.com/spreadsheets/d/1z0fIUg0mgOccl1EhgVNo-Cn32K3BrWGrym9Ncr4rFJE/edit" TargetMode="External"/><Relationship Id="rId21" Type="http://schemas.openxmlformats.org/officeDocument/2006/relationships/hyperlink" Target="https://docs.google.com/spreadsheets/d/1bDVOhfQVahAkBWFmQkF9fPjAod8sgpcB8OkHZTbqOC0/edit" TargetMode="External"/><Relationship Id="rId24" Type="http://schemas.openxmlformats.org/officeDocument/2006/relationships/hyperlink" Target="https://docs.google.com/spreadsheets/d/1vmLRH6oBaZ60TmDbU7NREJzcoi_blgvzyddP0uxrZPo/edit" TargetMode="External"/><Relationship Id="rId23" Type="http://schemas.openxmlformats.org/officeDocument/2006/relationships/hyperlink" Target="https://docs.google.com/spreadsheets/d/1CcbZxtFMez6sLOm5pWtZHQO6eUx0MWU6d1SwND_kVCo/edit" TargetMode="External"/><Relationship Id="rId1" Type="http://schemas.openxmlformats.org/officeDocument/2006/relationships/hyperlink" Target="https://docs.google.com/spreadsheets/d/1yMWusykWSy--qCsq6rjWpBchVn4CJGls5wBWFMt_auc/edit" TargetMode="External"/><Relationship Id="rId2" Type="http://schemas.openxmlformats.org/officeDocument/2006/relationships/hyperlink" Target="https://docs.google.com/spreadsheets/d/1-MnunO-KN3cmpZ7jy-ysKhul0thCKNtFd-sL9JRHbxQ/edit" TargetMode="External"/><Relationship Id="rId3" Type="http://schemas.openxmlformats.org/officeDocument/2006/relationships/hyperlink" Target="https://docs.google.com/spreadsheets/d/1mv8Fa7yka-CM3hLyBBflRqrFy2M9IkJEGOWCIzMeUeQ/edit" TargetMode="External"/><Relationship Id="rId4" Type="http://schemas.openxmlformats.org/officeDocument/2006/relationships/hyperlink" Target="https://docs.google.com/spreadsheets/d/12Hzt6JoLW2yQ5-LESLq122yKp1xjbzAA-AgYMNo8dPA/edit" TargetMode="External"/><Relationship Id="rId9" Type="http://schemas.openxmlformats.org/officeDocument/2006/relationships/hyperlink" Target="https://docs.google.com/spreadsheets/d/17wozryRr7FNtbspuzSRj1553owOyeZFjBxk5OAeqnFc/edit" TargetMode="External"/><Relationship Id="rId26" Type="http://schemas.openxmlformats.org/officeDocument/2006/relationships/hyperlink" Target="https://docs.google.com/spreadsheets/d/1G8Kfw-xPidUukZOToG6R1AXV_SzJIJIi6lXacdZeZoI/edit" TargetMode="External"/><Relationship Id="rId25" Type="http://schemas.openxmlformats.org/officeDocument/2006/relationships/hyperlink" Target="https://docs.google.com/spreadsheets/d/1SVa9Qtb4sjggdSa77avG6FN1C3Y9mP9LH_Dcuum8dW4/edit" TargetMode="External"/><Relationship Id="rId28" Type="http://schemas.openxmlformats.org/officeDocument/2006/relationships/hyperlink" Target="https://docs.google.com/spreadsheets/d/1HV04ccfG6C6JXHd2WK9Jn3Q4S0H9P_fTshCmOKB1eHY/edit" TargetMode="External"/><Relationship Id="rId27" Type="http://schemas.openxmlformats.org/officeDocument/2006/relationships/hyperlink" Target="https://docs.google.com/spreadsheets/d/1TkR-OFgXQxIS5aNx5QqFRgq959mrR2ZIj5qxxw0yeGU/edit" TargetMode="External"/><Relationship Id="rId5" Type="http://schemas.openxmlformats.org/officeDocument/2006/relationships/hyperlink" Target="https://docs.google.com/spreadsheets/d/1y4Rc64zjz4OQR42lrppDFkFh8uNpcp2Sn-fwWhH8hjI/edit" TargetMode="External"/><Relationship Id="rId6" Type="http://schemas.openxmlformats.org/officeDocument/2006/relationships/hyperlink" Target="https://docs.google.com/spreadsheets/d/1H6jVFCADflUzypsB3QSA3C1eSbJG-Bp8nEEGPUxGfwQ/edit" TargetMode="External"/><Relationship Id="rId29" Type="http://schemas.openxmlformats.org/officeDocument/2006/relationships/hyperlink" Target="https://docs.google.com/spreadsheets/d/1DQi22hUgRCHc9-CD55Hzl097nYIKbcxCkkTmTnwM5Qc/edit" TargetMode="External"/><Relationship Id="rId7" Type="http://schemas.openxmlformats.org/officeDocument/2006/relationships/hyperlink" Target="https://docs.google.com/spreadsheets/d/1cEvEC4aKibDub-x5zxqPbRDHYOGrLx57d04BjcFKkWw/edit" TargetMode="External"/><Relationship Id="rId8" Type="http://schemas.openxmlformats.org/officeDocument/2006/relationships/hyperlink" Target="https://docs.google.com/spreadsheets/d/1DfV3CTHEFXn3W3seaUJJPezHVHxS42V5F51AVHceCxY/edit" TargetMode="External"/><Relationship Id="rId31" Type="http://schemas.openxmlformats.org/officeDocument/2006/relationships/hyperlink" Target="https://docs.google.com/spreadsheets/d/1aVHZbXhTYUE9kLd9MXzoSnOHErxRy_WJZZGQtq_G-P4/edit" TargetMode="External"/><Relationship Id="rId30" Type="http://schemas.openxmlformats.org/officeDocument/2006/relationships/hyperlink" Target="https://docs.google.com/spreadsheets/d/1TfXV4UlBhSEe0jt0AswhLEIPCLiImO1R-zkBnkeG18Q/edit" TargetMode="External"/><Relationship Id="rId11" Type="http://schemas.openxmlformats.org/officeDocument/2006/relationships/hyperlink" Target="https://docs.google.com/spreadsheets/d/1Ch2aj5zLWvkaAQ_PUjgFP2jFKh4L9TjUqzHvyCb--zI/edit" TargetMode="External"/><Relationship Id="rId33" Type="http://schemas.openxmlformats.org/officeDocument/2006/relationships/drawing" Target="../drawings/drawing2.xml"/><Relationship Id="rId10" Type="http://schemas.openxmlformats.org/officeDocument/2006/relationships/hyperlink" Target="https://docs.google.com/spreadsheets/d/1rs0E9cbxVnS2TZWxiJ-a2Gf1HlVxFd4Mmak4DGhiu28/edit" TargetMode="External"/><Relationship Id="rId32" Type="http://schemas.openxmlformats.org/officeDocument/2006/relationships/hyperlink" Target="https://docs.google.com/spreadsheets/d/1stlagPg9TmkDwDID5ivL-GmKvBjUBTx6GoDJpANUPwI/edit" TargetMode="External"/><Relationship Id="rId13" Type="http://schemas.openxmlformats.org/officeDocument/2006/relationships/hyperlink" Target="https://docs.google.com/spreadsheets/d/1MMShQTwjQ-1sUudxXlI07dqN5WEsIpcXzEjXtCgEnCo/edit" TargetMode="External"/><Relationship Id="rId35" Type="http://schemas.openxmlformats.org/officeDocument/2006/relationships/table" Target="../tables/table2.xml"/><Relationship Id="rId12" Type="http://schemas.openxmlformats.org/officeDocument/2006/relationships/hyperlink" Target="https://docs.google.com/spreadsheets/d/1upVe2MI7gSjrIOuWsXC0tzqI4K4Xt_crRHUhyvta_h0/edit" TargetMode="External"/><Relationship Id="rId15" Type="http://schemas.openxmlformats.org/officeDocument/2006/relationships/hyperlink" Target="https://docs.google.com/spreadsheets/d/1m94u5nyOosK34rEbTcNHdTUn8QTVF93yRdzcHGC2SVA/edit" TargetMode="External"/><Relationship Id="rId14" Type="http://schemas.openxmlformats.org/officeDocument/2006/relationships/hyperlink" Target="https://docs.google.com/spreadsheets/d/1-_EK5Ob0iVDeVP9s1CNXq8niR31CILAA8B8iZTtPXQk/edit" TargetMode="External"/><Relationship Id="rId17" Type="http://schemas.openxmlformats.org/officeDocument/2006/relationships/hyperlink" Target="https://docs.google.com/spreadsheets/d/1G1u61bWkVrnUSFvLZW5nAhJ7IOB0er4pAW_fPSGS1RM/edit" TargetMode="External"/><Relationship Id="rId16" Type="http://schemas.openxmlformats.org/officeDocument/2006/relationships/hyperlink" Target="https://docs.google.com/spreadsheets/d/1EptJny1m4gfhPenQfgEfm-gGIvozxr5WzlWXZVV179Q/edit" TargetMode="External"/><Relationship Id="rId19" Type="http://schemas.openxmlformats.org/officeDocument/2006/relationships/hyperlink" Target="https://docs.google.com/spreadsheets/d/1DawUIjrhz79Hv_r5vJHXRReueVa5LTGhNJOA3x734hE/edit" TargetMode="External"/><Relationship Id="rId18" Type="http://schemas.openxmlformats.org/officeDocument/2006/relationships/hyperlink" Target="https://docs.google.com/spreadsheets/d/14zYvBu7vg0lW9CnDIAUdC89lia5FeLIuxoou4f72JqY/edit" TargetMode="Externa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40" Type="http://schemas.openxmlformats.org/officeDocument/2006/relationships/hyperlink" Target="https://docs.google.com/spreadsheets/d/1V3zkDljhDf9EmnFk4vwpUfctN-bwCG51oAfUocDFw7M/edit" TargetMode="External"/><Relationship Id="rId42" Type="http://schemas.openxmlformats.org/officeDocument/2006/relationships/hyperlink" Target="https://docs.google.com/spreadsheets/d/1bDVOhfQVahAkBWFmQkF9fPjAod8sgpcB8OkHZTbqOC0/edit" TargetMode="External"/><Relationship Id="rId41" Type="http://schemas.openxmlformats.org/officeDocument/2006/relationships/hyperlink" Target="https://docs.google.com/spreadsheets/d/1jK_fz-01XkDkmXmOTLNQ7mWoJBcIaWMeMSHu27JBjy4/edit" TargetMode="External"/><Relationship Id="rId44" Type="http://schemas.openxmlformats.org/officeDocument/2006/relationships/hyperlink" Target="https://docs.google.com/spreadsheets/d/1z0fIUg0mgOccl1EhgVNo-Cn32K3BrWGrym9Ncr4rFJE/edit" TargetMode="External"/><Relationship Id="rId43" Type="http://schemas.openxmlformats.org/officeDocument/2006/relationships/hyperlink" Target="https://docs.google.com/spreadsheets/d/1ak9-LZNNWiTrLLw22y031DRPR_9tQPWOKTbCwheNW-I/edit" TargetMode="External"/><Relationship Id="rId46" Type="http://schemas.openxmlformats.org/officeDocument/2006/relationships/hyperlink" Target="https://docs.google.com/spreadsheets/d/1CcbZxtFMez6sLOm5pWtZHQO6eUx0MWU6d1SwND_kVCo/edit" TargetMode="External"/><Relationship Id="rId45" Type="http://schemas.openxmlformats.org/officeDocument/2006/relationships/hyperlink" Target="https://docs.google.com/spreadsheets/d/19-bojSvDyBYj28FXSW8FsVqmL5OUBNEnxwcIXN0sDfE/edit" TargetMode="External"/><Relationship Id="rId1" Type="http://schemas.openxmlformats.org/officeDocument/2006/relationships/hyperlink" Target="https://docs.google.com/spreadsheets/d/1dWeeZIkR__TuapxFGwHMctFqAxDReqLlocvDgyR_hZI/edit" TargetMode="External"/><Relationship Id="rId2" Type="http://schemas.openxmlformats.org/officeDocument/2006/relationships/hyperlink" Target="https://docs.google.com/spreadsheets/d/1yMWusykWSy--qCsq6rjWpBchVn4CJGls5wBWFMt_auc/edit" TargetMode="External"/><Relationship Id="rId3" Type="http://schemas.openxmlformats.org/officeDocument/2006/relationships/hyperlink" Target="https://docs.google.com/spreadsheets/d/1eOX9Sx6Pr1j-t0im8Q-vp4E5h-d0LkqZE0-IQMgKZIQ/edit" TargetMode="External"/><Relationship Id="rId4" Type="http://schemas.openxmlformats.org/officeDocument/2006/relationships/hyperlink" Target="https://docs.google.com/spreadsheets/d/1-MnunO-KN3cmpZ7jy-ysKhul0thCKNtFd-sL9JRHbxQ/edit" TargetMode="External"/><Relationship Id="rId9" Type="http://schemas.openxmlformats.org/officeDocument/2006/relationships/hyperlink" Target="https://docs.google.com/spreadsheets/d/1B2p9SaqC8etUjyvGP6ba30D5MDZmvIJ2ORO3YS9gay0/edit" TargetMode="External"/><Relationship Id="rId48" Type="http://schemas.openxmlformats.org/officeDocument/2006/relationships/hyperlink" Target="https://docs.google.com/spreadsheets/d/1vmLRH6oBaZ60TmDbU7NREJzcoi_blgvzyddP0uxrZPo/edit" TargetMode="External"/><Relationship Id="rId47" Type="http://schemas.openxmlformats.org/officeDocument/2006/relationships/hyperlink" Target="https://docs.google.com/spreadsheets/d/1xWMvBzrPp9xf1qwEAR9-OYOyHg8_CvUUN6UxFDCR9wc/edit" TargetMode="External"/><Relationship Id="rId49" Type="http://schemas.openxmlformats.org/officeDocument/2006/relationships/hyperlink" Target="https://docs.google.com/spreadsheets/d/13NWl4_vN3A0wjt53hDQtey_yFf93FMf1GjVV_eX5L1A/edit" TargetMode="External"/><Relationship Id="rId5" Type="http://schemas.openxmlformats.org/officeDocument/2006/relationships/hyperlink" Target="https://docs.google.com/spreadsheets/d/1Ynca24rUN7XP-VbtVp8bdbpn9LkmQ5m1sm04k_Yxts4/edit" TargetMode="External"/><Relationship Id="rId6" Type="http://schemas.openxmlformats.org/officeDocument/2006/relationships/hyperlink" Target="https://docs.google.com/spreadsheets/d/1mv8Fa7yka-CM3hLyBBflRqrFy2M9IkJEGOWCIzMeUeQ/edit" TargetMode="External"/><Relationship Id="rId7" Type="http://schemas.openxmlformats.org/officeDocument/2006/relationships/hyperlink" Target="https://docs.google.com/spreadsheets/d/1f8cmxuMt3jc2Dy3sIPDc20NiCLsgLzGHaewfaBwLPtk/edit" TargetMode="External"/><Relationship Id="rId8" Type="http://schemas.openxmlformats.org/officeDocument/2006/relationships/hyperlink" Target="https://docs.google.com/spreadsheets/d/12Hzt6JoLW2yQ5-LESLq122yKp1xjbzAA-AgYMNo8dPA/edit" TargetMode="External"/><Relationship Id="rId31" Type="http://schemas.openxmlformats.org/officeDocument/2006/relationships/hyperlink" Target="https://docs.google.com/spreadsheets/d/18MrROTPPrUg2j29IqtUYkg8iJfuzQo2sDSZXr3e673c/edit" TargetMode="External"/><Relationship Id="rId30" Type="http://schemas.openxmlformats.org/officeDocument/2006/relationships/hyperlink" Target="https://docs.google.com/spreadsheets/d/1m94u5nyOosK34rEbTcNHdTUn8QTVF93yRdzcHGC2SVA/edit" TargetMode="External"/><Relationship Id="rId33" Type="http://schemas.openxmlformats.org/officeDocument/2006/relationships/hyperlink" Target="https://docs.google.com/spreadsheets/d/1DL7NJlMPiU3x1jzGQCN9cSb_eLuI_lWj3gFl4X-YWf8/edit" TargetMode="External"/><Relationship Id="rId32" Type="http://schemas.openxmlformats.org/officeDocument/2006/relationships/hyperlink" Target="https://docs.google.com/spreadsheets/d/1EptJny1m4gfhPenQfgEfm-gGIvozxr5WzlWXZVV179Q/edit" TargetMode="External"/><Relationship Id="rId35" Type="http://schemas.openxmlformats.org/officeDocument/2006/relationships/hyperlink" Target="https://docs.google.com/spreadsheets/d/16GyVs7wBr-v7CQk1Fgh9RdCD-mSdeV11Ie0GtHs9jks/edit" TargetMode="External"/><Relationship Id="rId34" Type="http://schemas.openxmlformats.org/officeDocument/2006/relationships/hyperlink" Target="https://docs.google.com/spreadsheets/d/1G1u61bWkVrnUSFvLZW5nAhJ7IOB0er4pAW_fPSGS1RM/edit" TargetMode="External"/><Relationship Id="rId37" Type="http://schemas.openxmlformats.org/officeDocument/2006/relationships/hyperlink" Target="https://docs.google.com/spreadsheets/d/1IrONNZeaaR61qhvPTXgZeU7RPShFwA6NJtELjn7b7jA/edit" TargetMode="External"/><Relationship Id="rId36" Type="http://schemas.openxmlformats.org/officeDocument/2006/relationships/hyperlink" Target="https://docs.google.com/spreadsheets/d/14zYvBu7vg0lW9CnDIAUdC89lia5FeLIuxoou4f72JqY/edit" TargetMode="External"/><Relationship Id="rId39" Type="http://schemas.openxmlformats.org/officeDocument/2006/relationships/hyperlink" Target="https://docs.google.com/spreadsheets/d/1eBwL1CaG1t7NmALJz6Rbx9dUR7rXjH_Xa8zpmsp2FBE/edit" TargetMode="External"/><Relationship Id="rId38" Type="http://schemas.openxmlformats.org/officeDocument/2006/relationships/hyperlink" Target="https://docs.google.com/spreadsheets/d/1DawUIjrhz79Hv_r5vJHXRReueVa5LTGhNJOA3x734hE/edit" TargetMode="External"/><Relationship Id="rId62" Type="http://schemas.openxmlformats.org/officeDocument/2006/relationships/hyperlink" Target="https://docs.google.com/spreadsheets/d/1aVHZbXhTYUE9kLd9MXzoSnOHErxRy_WJZZGQtq_G-P4/edit" TargetMode="External"/><Relationship Id="rId61" Type="http://schemas.openxmlformats.org/officeDocument/2006/relationships/hyperlink" Target="https://docs.google.com/spreadsheets/d/1hwfRw-EBQa9HH0YNN9mR7c3yq2HaTE1YrH9dyL307wU/edit" TargetMode="External"/><Relationship Id="rId20" Type="http://schemas.openxmlformats.org/officeDocument/2006/relationships/hyperlink" Target="https://docs.google.com/spreadsheets/d/1rs0E9cbxVnS2TZWxiJ-a2Gf1HlVxFd4Mmak4DGhiu28/edit" TargetMode="External"/><Relationship Id="rId64" Type="http://schemas.openxmlformats.org/officeDocument/2006/relationships/hyperlink" Target="https://docs.google.com/spreadsheets/d/1stlagPg9TmkDwDID5ivL-GmKvBjUBTx6GoDJpANUPwI/edit" TargetMode="External"/><Relationship Id="rId63" Type="http://schemas.openxmlformats.org/officeDocument/2006/relationships/hyperlink" Target="https://docs.google.com/spreadsheets/d/1e8YcI38JTj3AfoP85tTahSaPHPDRjJrQj3r4osKpWZw/edit" TargetMode="External"/><Relationship Id="rId22" Type="http://schemas.openxmlformats.org/officeDocument/2006/relationships/hyperlink" Target="https://docs.google.com/spreadsheets/d/1Ch2aj5zLWvkaAQ_PUjgFP2jFKh4L9TjUqzHvyCb--zI/edit" TargetMode="External"/><Relationship Id="rId21" Type="http://schemas.openxmlformats.org/officeDocument/2006/relationships/hyperlink" Target="https://docs.google.com/spreadsheets/d/1WjBW3nvFAzGjOVG1fKQyJY952jNGtx_725ECsn6ZwuE/edit" TargetMode="External"/><Relationship Id="rId65" Type="http://schemas.openxmlformats.org/officeDocument/2006/relationships/drawing" Target="../drawings/drawing15.xml"/><Relationship Id="rId24" Type="http://schemas.openxmlformats.org/officeDocument/2006/relationships/hyperlink" Target="https://docs.google.com/spreadsheets/d/1upVe2MI7gSjrIOuWsXC0tzqI4K4Xt_crRHUhyvta_h0/edit" TargetMode="External"/><Relationship Id="rId23" Type="http://schemas.openxmlformats.org/officeDocument/2006/relationships/hyperlink" Target="https://docs.google.com/spreadsheets/d/1D3URU60PTs2dVRAWg34WTmYSpdSVahe2BQsDaMoZdIk/edit" TargetMode="External"/><Relationship Id="rId60" Type="http://schemas.openxmlformats.org/officeDocument/2006/relationships/hyperlink" Target="https://docs.google.com/spreadsheets/d/1TfXV4UlBhSEe0jt0AswhLEIPCLiImO1R-zkBnkeG18Q/edit" TargetMode="External"/><Relationship Id="rId26" Type="http://schemas.openxmlformats.org/officeDocument/2006/relationships/hyperlink" Target="https://docs.google.com/spreadsheets/d/1MMShQTwjQ-1sUudxXlI07dqN5WEsIpcXzEjXtCgEnCo/edit" TargetMode="External"/><Relationship Id="rId25" Type="http://schemas.openxmlformats.org/officeDocument/2006/relationships/hyperlink" Target="https://docs.google.com/spreadsheets/d/1Kwv_PXMlzbAjP3uwc7i_x9w40uSGCGg-cH6z7L1QJcY/edit" TargetMode="External"/><Relationship Id="rId28" Type="http://schemas.openxmlformats.org/officeDocument/2006/relationships/hyperlink" Target="https://docs.google.com/spreadsheets/d/1-_EK5Ob0iVDeVP9s1CNXq8niR31CILAA8B8iZTtPXQk/edit" TargetMode="External"/><Relationship Id="rId27" Type="http://schemas.openxmlformats.org/officeDocument/2006/relationships/hyperlink" Target="https://docs.google.com/spreadsheets/d/1cP_vaCjOpOqox0YGubW0khpbdauxb4nP-cczy2J5Evs/edit" TargetMode="External"/><Relationship Id="rId29" Type="http://schemas.openxmlformats.org/officeDocument/2006/relationships/hyperlink" Target="https://docs.google.com/spreadsheets/d/1dRsQiYuo5jgQS7gd_AHA_wCXG8yVCSY9CA6uHdyLjVM/edit" TargetMode="External"/><Relationship Id="rId51" Type="http://schemas.openxmlformats.org/officeDocument/2006/relationships/hyperlink" Target="https://docs.google.com/spreadsheets/d/12VMbl35x00FmvFHiqtEltbLAHRZnM6x58WMWCOnAERY/edit" TargetMode="External"/><Relationship Id="rId50" Type="http://schemas.openxmlformats.org/officeDocument/2006/relationships/hyperlink" Target="https://docs.google.com/spreadsheets/d/1SVa9Qtb4sjggdSa77avG6FN1C3Y9mP9LH_Dcuum8dW4/edit" TargetMode="External"/><Relationship Id="rId53" Type="http://schemas.openxmlformats.org/officeDocument/2006/relationships/hyperlink" Target="https://docs.google.com/spreadsheets/d/1eudE-CCdhYRwqq0CPlYjt7HvuFfsDKQJ03mJdi6goao/edit" TargetMode="External"/><Relationship Id="rId52" Type="http://schemas.openxmlformats.org/officeDocument/2006/relationships/hyperlink" Target="https://docs.google.com/spreadsheets/d/1G8Kfw-xPidUukZOToG6R1AXV_SzJIJIi6lXacdZeZoI/edit" TargetMode="External"/><Relationship Id="rId11" Type="http://schemas.openxmlformats.org/officeDocument/2006/relationships/hyperlink" Target="https://docs.google.com/spreadsheets/d/1xYIHmA4WU6aZ32y24Ybnb9oER_S52IlcDMQDIIKmtVk/edit" TargetMode="External"/><Relationship Id="rId55" Type="http://schemas.openxmlformats.org/officeDocument/2006/relationships/hyperlink" Target="https://docs.google.com/spreadsheets/d/19dP-KgcyTeDAmJReBRkrUPVC6f4SALSuAQq6bivNDZY/edit" TargetMode="External"/><Relationship Id="rId10" Type="http://schemas.openxmlformats.org/officeDocument/2006/relationships/hyperlink" Target="https://docs.google.com/spreadsheets/d/1y4Rc64zjz4OQR42lrppDFkFh8uNpcp2Sn-fwWhH8hjI/edit" TargetMode="External"/><Relationship Id="rId54" Type="http://schemas.openxmlformats.org/officeDocument/2006/relationships/hyperlink" Target="https://docs.google.com/spreadsheets/d/1TkR-OFgXQxIS5aNx5QqFRgq959mrR2ZIj5qxxw0yeGU/edit" TargetMode="External"/><Relationship Id="rId13" Type="http://schemas.openxmlformats.org/officeDocument/2006/relationships/hyperlink" Target="https://docs.google.com/spreadsheets/d/1JeoqQSvZNY1xJrV35SL8Qgj8szibiT3R_O-01SgyfeQ/edit" TargetMode="External"/><Relationship Id="rId57" Type="http://schemas.openxmlformats.org/officeDocument/2006/relationships/hyperlink" Target="https://docs.google.com/spreadsheets/d/18eJ5PRS3mtfg78k9GAS67B59vKrkSRAfoHQkF8nm7E0/edit" TargetMode="External"/><Relationship Id="rId12" Type="http://schemas.openxmlformats.org/officeDocument/2006/relationships/hyperlink" Target="https://docs.google.com/spreadsheets/d/1H6jVFCADflUzypsB3QSA3C1eSbJG-Bp8nEEGPUxGfwQ/edit" TargetMode="External"/><Relationship Id="rId56" Type="http://schemas.openxmlformats.org/officeDocument/2006/relationships/hyperlink" Target="https://docs.google.com/spreadsheets/d/1HV04ccfG6C6JXHd2WK9Jn3Q4S0H9P_fTshCmOKB1eHY/edit" TargetMode="External"/><Relationship Id="rId15" Type="http://schemas.openxmlformats.org/officeDocument/2006/relationships/hyperlink" Target="https://docs.google.com/spreadsheets/d/1ov2XEBiILkDuEKyLtMo8F5w-QacCzHgVBrmw8jWrefY/edit" TargetMode="External"/><Relationship Id="rId59" Type="http://schemas.openxmlformats.org/officeDocument/2006/relationships/hyperlink" Target="https://docs.google.com/spreadsheets/d/1e2jTBeDVcLvEg6iK2fwstrV3CoHx6ZAsE1at-jlvus4/edit" TargetMode="External"/><Relationship Id="rId14" Type="http://schemas.openxmlformats.org/officeDocument/2006/relationships/hyperlink" Target="https://docs.google.com/spreadsheets/d/1cEvEC4aKibDub-x5zxqPbRDHYOGrLx57d04BjcFKkWw/edit" TargetMode="External"/><Relationship Id="rId58" Type="http://schemas.openxmlformats.org/officeDocument/2006/relationships/hyperlink" Target="https://docs.google.com/spreadsheets/d/1DQi22hUgRCHc9-CD55Hzl097nYIKbcxCkkTmTnwM5Qc/edit" TargetMode="External"/><Relationship Id="rId17" Type="http://schemas.openxmlformats.org/officeDocument/2006/relationships/hyperlink" Target="https://docs.google.com/spreadsheets/d/1kt4AGjZ4ygoE9h4wYsUSjcE1RFpNvpK5PhnwSbuc4OY/edit" TargetMode="External"/><Relationship Id="rId16" Type="http://schemas.openxmlformats.org/officeDocument/2006/relationships/hyperlink" Target="https://docs.google.com/spreadsheets/d/1DfV3CTHEFXn3W3seaUJJPezHVHxS42V5F51AVHceCxY/edit" TargetMode="External"/><Relationship Id="rId19" Type="http://schemas.openxmlformats.org/officeDocument/2006/relationships/hyperlink" Target="https://docs.google.com/spreadsheets/d/18GmhIJnGwSkQFcwoemYv8qxzplG1fH_BcHVlz5p5c2g/edit" TargetMode="External"/><Relationship Id="rId18" Type="http://schemas.openxmlformats.org/officeDocument/2006/relationships/hyperlink" Target="https://docs.google.com/spreadsheets/d/17wozryRr7FNtbspuzSRj1553owOyeZFjBxk5OAeqnFc/ed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13"/>
    <col customWidth="1" min="2" max="5" width="16.5"/>
    <col customWidth="1" min="7" max="7" width="20.25"/>
  </cols>
  <sheetData>
    <row r="1">
      <c r="A1" s="1" t="s">
        <v>0</v>
      </c>
      <c r="B1" s="2" t="s">
        <v>1</v>
      </c>
      <c r="C1" s="3"/>
      <c r="D1" s="3"/>
      <c r="E1" s="4"/>
      <c r="F1" s="5" t="s">
        <v>2</v>
      </c>
      <c r="G1" s="5" t="s">
        <v>3</v>
      </c>
    </row>
    <row r="2">
      <c r="A2" s="6" t="s">
        <v>4</v>
      </c>
      <c r="B2" s="7" t="s">
        <v>5</v>
      </c>
      <c r="C2" s="8" t="s">
        <v>6</v>
      </c>
      <c r="D2" s="9" t="s">
        <v>7</v>
      </c>
      <c r="E2" s="10" t="s">
        <v>8</v>
      </c>
      <c r="F2" s="11" t="s">
        <v>9</v>
      </c>
      <c r="G2" s="12" t="s">
        <v>10</v>
      </c>
      <c r="I2" s="13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</row>
    <row r="3">
      <c r="A3" s="6" t="s">
        <v>11</v>
      </c>
      <c r="B3" s="15" t="s">
        <v>12</v>
      </c>
      <c r="C3" s="16" t="s">
        <v>13</v>
      </c>
      <c r="D3" s="17" t="s">
        <v>14</v>
      </c>
      <c r="E3" s="18" t="s">
        <v>15</v>
      </c>
      <c r="F3" s="19" t="s">
        <v>16</v>
      </c>
      <c r="G3" s="20" t="s">
        <v>17</v>
      </c>
      <c r="I3" s="13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</row>
    <row r="4">
      <c r="A4" s="6" t="s">
        <v>18</v>
      </c>
      <c r="B4" s="15" t="s">
        <v>19</v>
      </c>
      <c r="C4" s="16" t="s">
        <v>20</v>
      </c>
      <c r="D4" s="17" t="s">
        <v>21</v>
      </c>
      <c r="E4" s="18" t="s">
        <v>22</v>
      </c>
      <c r="F4" s="19" t="s">
        <v>23</v>
      </c>
      <c r="G4" s="21" t="s">
        <v>24</v>
      </c>
      <c r="I4" s="13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</row>
    <row r="5">
      <c r="A5" s="6" t="s">
        <v>25</v>
      </c>
      <c r="B5" s="15" t="s">
        <v>26</v>
      </c>
      <c r="C5" s="16" t="s">
        <v>27</v>
      </c>
      <c r="D5" s="17" t="s">
        <v>28</v>
      </c>
      <c r="E5" s="18" t="s">
        <v>29</v>
      </c>
      <c r="F5" s="19" t="s">
        <v>30</v>
      </c>
      <c r="G5" s="21" t="s">
        <v>31</v>
      </c>
      <c r="I5" s="22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</row>
    <row r="6">
      <c r="A6" s="6">
        <v>3.0</v>
      </c>
      <c r="B6" s="15" t="s">
        <v>32</v>
      </c>
      <c r="C6" s="16" t="s">
        <v>33</v>
      </c>
      <c r="D6" s="17" t="s">
        <v>34</v>
      </c>
      <c r="E6" s="18" t="s">
        <v>35</v>
      </c>
      <c r="F6" s="19" t="s">
        <v>36</v>
      </c>
      <c r="G6" s="21" t="s">
        <v>37</v>
      </c>
      <c r="I6" s="13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</row>
    <row r="7">
      <c r="A7" s="6" t="s">
        <v>38</v>
      </c>
      <c r="B7" s="23" t="s">
        <v>39</v>
      </c>
      <c r="C7" s="17" t="s">
        <v>40</v>
      </c>
      <c r="D7" s="17" t="s">
        <v>41</v>
      </c>
      <c r="E7" s="18" t="s">
        <v>42</v>
      </c>
      <c r="F7" s="19" t="s">
        <v>43</v>
      </c>
      <c r="G7" s="21" t="s">
        <v>44</v>
      </c>
      <c r="I7" s="13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</row>
    <row r="8">
      <c r="A8" s="6" t="s">
        <v>45</v>
      </c>
      <c r="B8" s="15" t="s">
        <v>46</v>
      </c>
      <c r="C8" s="17" t="s">
        <v>47</v>
      </c>
      <c r="D8" s="17" t="s">
        <v>48</v>
      </c>
      <c r="E8" s="18" t="s">
        <v>49</v>
      </c>
      <c r="F8" s="19" t="s">
        <v>50</v>
      </c>
      <c r="G8" s="21" t="s">
        <v>51</v>
      </c>
      <c r="I8" s="13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</row>
    <row r="9">
      <c r="A9" s="6">
        <v>5.0</v>
      </c>
      <c r="B9" s="15" t="s">
        <v>52</v>
      </c>
      <c r="C9" s="17" t="s">
        <v>53</v>
      </c>
      <c r="D9" s="17" t="s">
        <v>54</v>
      </c>
      <c r="E9" s="18" t="s">
        <v>55</v>
      </c>
      <c r="F9" s="19" t="s">
        <v>56</v>
      </c>
      <c r="G9" s="21" t="s">
        <v>57</v>
      </c>
      <c r="I9" s="13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</row>
    <row r="10">
      <c r="A10" s="6" t="s">
        <v>58</v>
      </c>
      <c r="B10" s="23" t="s">
        <v>59</v>
      </c>
      <c r="C10" s="17" t="s">
        <v>60</v>
      </c>
      <c r="D10" s="16" t="s">
        <v>61</v>
      </c>
      <c r="E10" s="18" t="s">
        <v>62</v>
      </c>
      <c r="F10" s="19" t="s">
        <v>63</v>
      </c>
      <c r="G10" s="21" t="s">
        <v>64</v>
      </c>
      <c r="I10" s="13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</row>
    <row r="11">
      <c r="A11" s="6" t="s">
        <v>65</v>
      </c>
      <c r="B11" s="23" t="s">
        <v>66</v>
      </c>
      <c r="C11" s="24" t="s">
        <v>67</v>
      </c>
      <c r="D11" s="16" t="s">
        <v>68</v>
      </c>
      <c r="E11" s="18" t="s">
        <v>69</v>
      </c>
      <c r="F11" s="19" t="s">
        <v>70</v>
      </c>
      <c r="G11" s="21" t="s">
        <v>71</v>
      </c>
      <c r="I11" s="13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</row>
    <row r="12">
      <c r="A12" s="6">
        <v>7.0</v>
      </c>
      <c r="B12" s="23" t="s">
        <v>72</v>
      </c>
      <c r="C12" s="25" t="s">
        <v>73</v>
      </c>
      <c r="D12" s="17" t="s">
        <v>74</v>
      </c>
      <c r="E12" s="18" t="s">
        <v>75</v>
      </c>
      <c r="F12" s="19" t="s">
        <v>76</v>
      </c>
      <c r="G12" s="21" t="s">
        <v>77</v>
      </c>
      <c r="I12" s="13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</row>
    <row r="13">
      <c r="A13" s="6" t="s">
        <v>78</v>
      </c>
      <c r="B13" s="23" t="s">
        <v>79</v>
      </c>
      <c r="C13" s="25" t="s">
        <v>80</v>
      </c>
      <c r="D13" s="17" t="s">
        <v>81</v>
      </c>
      <c r="E13" s="18" t="s">
        <v>82</v>
      </c>
      <c r="F13" s="19" t="s">
        <v>83</v>
      </c>
      <c r="G13" s="21" t="s">
        <v>84</v>
      </c>
      <c r="I13" s="13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</row>
    <row r="14">
      <c r="A14" s="6" t="s">
        <v>85</v>
      </c>
      <c r="B14" s="23" t="s">
        <v>86</v>
      </c>
      <c r="C14" s="25" t="s">
        <v>87</v>
      </c>
      <c r="D14" s="16" t="s">
        <v>88</v>
      </c>
      <c r="E14" s="18" t="s">
        <v>89</v>
      </c>
      <c r="F14" s="19" t="s">
        <v>90</v>
      </c>
      <c r="G14" s="21" t="s">
        <v>91</v>
      </c>
      <c r="I14" s="13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</row>
    <row r="15">
      <c r="A15" s="6" t="s">
        <v>92</v>
      </c>
      <c r="B15" s="15" t="s">
        <v>93</v>
      </c>
      <c r="C15" s="25" t="s">
        <v>94</v>
      </c>
      <c r="D15" s="17" t="s">
        <v>95</v>
      </c>
      <c r="E15" s="18" t="s">
        <v>96</v>
      </c>
      <c r="F15" s="19" t="s">
        <v>97</v>
      </c>
      <c r="G15" s="21" t="s">
        <v>98</v>
      </c>
      <c r="I15" s="13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</row>
    <row r="16">
      <c r="A16" s="6" t="s">
        <v>99</v>
      </c>
      <c r="B16" s="23" t="s">
        <v>100</v>
      </c>
      <c r="C16" s="17" t="s">
        <v>101</v>
      </c>
      <c r="D16" s="17" t="s">
        <v>102</v>
      </c>
      <c r="E16" s="18" t="s">
        <v>103</v>
      </c>
      <c r="F16" s="19" t="s">
        <v>104</v>
      </c>
      <c r="G16" s="21" t="s">
        <v>105</v>
      </c>
      <c r="I16" s="13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</row>
    <row r="17">
      <c r="A17" s="6" t="s">
        <v>106</v>
      </c>
      <c r="B17" s="23" t="s">
        <v>107</v>
      </c>
      <c r="C17" s="17" t="s">
        <v>108</v>
      </c>
      <c r="D17" s="16" t="s">
        <v>109</v>
      </c>
      <c r="E17" s="18" t="s">
        <v>110</v>
      </c>
      <c r="F17" s="19" t="s">
        <v>111</v>
      </c>
      <c r="G17" s="21" t="s">
        <v>112</v>
      </c>
      <c r="I17" s="13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</row>
    <row r="18">
      <c r="A18" s="6" t="s">
        <v>113</v>
      </c>
      <c r="B18" s="23" t="s">
        <v>114</v>
      </c>
      <c r="C18" s="17" t="s">
        <v>115</v>
      </c>
      <c r="D18" s="17" t="s">
        <v>116</v>
      </c>
      <c r="E18" s="18" t="s">
        <v>117</v>
      </c>
      <c r="F18" s="19" t="s">
        <v>118</v>
      </c>
      <c r="G18" s="21" t="s">
        <v>119</v>
      </c>
      <c r="I18" s="13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</row>
    <row r="19">
      <c r="A19" s="6" t="s">
        <v>120</v>
      </c>
      <c r="B19" s="23" t="s">
        <v>121</v>
      </c>
      <c r="C19" s="17" t="s">
        <v>122</v>
      </c>
      <c r="D19" s="26" t="s">
        <v>123</v>
      </c>
      <c r="E19" s="18" t="s">
        <v>124</v>
      </c>
      <c r="F19" s="19" t="s">
        <v>125</v>
      </c>
      <c r="G19" s="21" t="s">
        <v>126</v>
      </c>
      <c r="I19" s="13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</row>
    <row r="20">
      <c r="A20" s="6" t="s">
        <v>127</v>
      </c>
      <c r="B20" s="23" t="s">
        <v>128</v>
      </c>
      <c r="C20" s="17" t="s">
        <v>129</v>
      </c>
      <c r="D20" s="17" t="s">
        <v>130</v>
      </c>
      <c r="E20" s="18" t="s">
        <v>131</v>
      </c>
      <c r="F20" s="19" t="s">
        <v>132</v>
      </c>
      <c r="G20" s="21" t="s">
        <v>133</v>
      </c>
      <c r="I20" s="13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</row>
    <row r="21">
      <c r="A21" s="6" t="s">
        <v>134</v>
      </c>
      <c r="B21" s="23" t="s">
        <v>135</v>
      </c>
      <c r="C21" s="25" t="s">
        <v>136</v>
      </c>
      <c r="D21" s="24" t="s">
        <v>137</v>
      </c>
      <c r="E21" s="27" t="s">
        <v>138</v>
      </c>
      <c r="F21" s="19" t="s">
        <v>139</v>
      </c>
      <c r="G21" s="21" t="s">
        <v>140</v>
      </c>
      <c r="I21" s="13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</row>
    <row r="22">
      <c r="A22" s="6" t="s">
        <v>141</v>
      </c>
      <c r="B22" s="28" t="s">
        <v>142</v>
      </c>
      <c r="C22" s="25" t="s">
        <v>143</v>
      </c>
      <c r="D22" s="24" t="s">
        <v>144</v>
      </c>
      <c r="E22" s="27" t="s">
        <v>145</v>
      </c>
      <c r="F22" s="19" t="s">
        <v>146</v>
      </c>
      <c r="G22" s="21" t="s">
        <v>147</v>
      </c>
      <c r="I22" s="13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</row>
    <row r="23">
      <c r="A23" s="6" t="s">
        <v>148</v>
      </c>
      <c r="B23" s="28" t="s">
        <v>149</v>
      </c>
      <c r="C23" s="25" t="s">
        <v>150</v>
      </c>
      <c r="D23" s="24" t="s">
        <v>151</v>
      </c>
      <c r="E23" s="27" t="s">
        <v>152</v>
      </c>
      <c r="F23" s="19" t="s">
        <v>153</v>
      </c>
      <c r="G23" s="21" t="s">
        <v>154</v>
      </c>
      <c r="I23" s="13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</row>
    <row r="24">
      <c r="A24" s="6" t="s">
        <v>155</v>
      </c>
      <c r="B24" s="28" t="s">
        <v>156</v>
      </c>
      <c r="C24" s="25" t="s">
        <v>157</v>
      </c>
      <c r="D24" s="25" t="s">
        <v>158</v>
      </c>
      <c r="E24" s="27" t="s">
        <v>159</v>
      </c>
      <c r="F24" s="19" t="s">
        <v>160</v>
      </c>
      <c r="G24" s="21" t="s">
        <v>161</v>
      </c>
      <c r="I24" s="13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</row>
    <row r="25">
      <c r="A25" s="6" t="s">
        <v>162</v>
      </c>
      <c r="B25" s="28" t="s">
        <v>163</v>
      </c>
      <c r="C25" s="25" t="s">
        <v>164</v>
      </c>
      <c r="D25" s="25" t="s">
        <v>165</v>
      </c>
      <c r="E25" s="27" t="s">
        <v>166</v>
      </c>
      <c r="F25" s="19" t="s">
        <v>167</v>
      </c>
      <c r="G25" s="21" t="s">
        <v>168</v>
      </c>
      <c r="I25" s="13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</row>
    <row r="26">
      <c r="A26" s="6" t="s">
        <v>169</v>
      </c>
      <c r="B26" s="29" t="s">
        <v>170</v>
      </c>
      <c r="C26" s="25" t="s">
        <v>171</v>
      </c>
      <c r="D26" s="30"/>
      <c r="E26" s="27" t="s">
        <v>172</v>
      </c>
      <c r="F26" s="19" t="s">
        <v>173</v>
      </c>
      <c r="G26" s="21" t="s">
        <v>174</v>
      </c>
      <c r="I26" s="13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</row>
    <row r="27">
      <c r="A27" s="6" t="s">
        <v>175</v>
      </c>
      <c r="B27" s="29" t="s">
        <v>176</v>
      </c>
      <c r="C27" s="25" t="s">
        <v>177</v>
      </c>
      <c r="D27" s="30"/>
      <c r="E27" s="27" t="s">
        <v>178</v>
      </c>
      <c r="F27" s="19" t="s">
        <v>179</v>
      </c>
      <c r="G27" s="21" t="s">
        <v>180</v>
      </c>
      <c r="I27" s="13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</row>
    <row r="28">
      <c r="A28" s="6" t="s">
        <v>181</v>
      </c>
      <c r="B28" s="29" t="s">
        <v>182</v>
      </c>
      <c r="C28" s="25" t="s">
        <v>183</v>
      </c>
      <c r="D28" s="30"/>
      <c r="E28" s="27" t="s">
        <v>184</v>
      </c>
      <c r="F28" s="19" t="s">
        <v>185</v>
      </c>
      <c r="G28" s="21" t="s">
        <v>186</v>
      </c>
      <c r="I28" s="13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</row>
    <row r="29">
      <c r="A29" s="6" t="s">
        <v>187</v>
      </c>
      <c r="B29" s="29" t="s">
        <v>188</v>
      </c>
      <c r="C29" s="25" t="s">
        <v>189</v>
      </c>
      <c r="D29" s="30"/>
      <c r="E29" s="27" t="s">
        <v>190</v>
      </c>
      <c r="F29" s="19" t="s">
        <v>191</v>
      </c>
      <c r="G29" s="21" t="s">
        <v>192</v>
      </c>
      <c r="I29" s="13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</row>
    <row r="30">
      <c r="A30" s="6" t="s">
        <v>193</v>
      </c>
      <c r="B30" s="29" t="s">
        <v>194</v>
      </c>
      <c r="C30" s="25" t="s">
        <v>195</v>
      </c>
      <c r="D30" s="30"/>
      <c r="E30" s="27" t="s">
        <v>196</v>
      </c>
      <c r="F30" s="19" t="s">
        <v>197</v>
      </c>
      <c r="G30" s="21" t="s">
        <v>198</v>
      </c>
      <c r="I30" s="13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</row>
    <row r="31">
      <c r="A31" s="6" t="s">
        <v>199</v>
      </c>
      <c r="B31" s="29" t="s">
        <v>200</v>
      </c>
      <c r="C31" s="30" t="s">
        <v>201</v>
      </c>
      <c r="D31" s="25"/>
      <c r="E31" s="27" t="s">
        <v>202</v>
      </c>
      <c r="F31" s="19" t="s">
        <v>203</v>
      </c>
      <c r="G31" s="21" t="s">
        <v>204</v>
      </c>
      <c r="I31" s="13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</row>
    <row r="32">
      <c r="A32" s="6" t="s">
        <v>205</v>
      </c>
      <c r="B32" s="29" t="s">
        <v>206</v>
      </c>
      <c r="C32" s="30" t="s">
        <v>207</v>
      </c>
      <c r="D32" s="30" t="s">
        <v>208</v>
      </c>
      <c r="E32" s="27" t="s">
        <v>209</v>
      </c>
      <c r="F32" s="19" t="s">
        <v>210</v>
      </c>
      <c r="G32" s="21" t="s">
        <v>211</v>
      </c>
      <c r="I32" s="13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</row>
    <row r="33">
      <c r="A33" s="31">
        <v>18.0</v>
      </c>
      <c r="B33" s="32" t="s">
        <v>212</v>
      </c>
      <c r="C33" s="33" t="s">
        <v>213</v>
      </c>
      <c r="D33" s="34" t="s">
        <v>214</v>
      </c>
      <c r="E33" s="35" t="s">
        <v>215</v>
      </c>
      <c r="F33" s="36" t="s">
        <v>216</v>
      </c>
      <c r="G33" s="37" t="s">
        <v>217</v>
      </c>
      <c r="I33" s="13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</row>
    <row r="34">
      <c r="A34" s="38"/>
      <c r="B34" s="14"/>
      <c r="C34" s="39"/>
      <c r="D34" s="40"/>
      <c r="F34" s="14"/>
      <c r="G34" s="14"/>
      <c r="H34" s="14"/>
      <c r="I34" s="13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</row>
    <row r="35">
      <c r="A35" s="38"/>
      <c r="B35" s="14"/>
      <c r="C35" s="14"/>
      <c r="D35" s="14"/>
      <c r="E35" s="14"/>
      <c r="F35" s="14"/>
      <c r="G35" s="14"/>
      <c r="H35" s="14"/>
      <c r="I35" s="13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</row>
    <row r="36">
      <c r="A36" s="38"/>
      <c r="B36" s="14"/>
      <c r="C36" s="14"/>
      <c r="D36" s="14"/>
      <c r="E36" s="14"/>
      <c r="F36" s="14"/>
      <c r="G36" s="14"/>
      <c r="H36" s="14"/>
      <c r="I36" s="13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</row>
    <row r="37">
      <c r="A37" s="38"/>
      <c r="B37" s="14"/>
      <c r="C37" s="14"/>
      <c r="D37" s="14"/>
      <c r="E37" s="14"/>
      <c r="F37" s="14"/>
      <c r="G37" s="14"/>
      <c r="H37" s="14"/>
      <c r="I37" s="13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</row>
    <row r="38">
      <c r="A38" s="41"/>
    </row>
    <row r="39">
      <c r="A39" s="41"/>
    </row>
    <row r="40">
      <c r="A40" s="41"/>
    </row>
    <row r="41">
      <c r="A41" s="41"/>
    </row>
    <row r="42">
      <c r="A42" s="41"/>
    </row>
    <row r="43">
      <c r="A43" s="41"/>
    </row>
    <row r="44">
      <c r="A44" s="41"/>
    </row>
    <row r="45">
      <c r="A45" s="41"/>
    </row>
    <row r="46">
      <c r="A46" s="41"/>
    </row>
    <row r="47">
      <c r="A47" s="41"/>
    </row>
    <row r="48">
      <c r="A48" s="41"/>
    </row>
    <row r="49">
      <c r="A49" s="41"/>
    </row>
    <row r="50">
      <c r="A50" s="41"/>
    </row>
    <row r="51">
      <c r="A51" s="41"/>
    </row>
    <row r="52">
      <c r="A52" s="41"/>
    </row>
    <row r="53">
      <c r="A53" s="41"/>
    </row>
    <row r="54">
      <c r="A54" s="41"/>
    </row>
    <row r="55">
      <c r="A55" s="41"/>
    </row>
    <row r="56">
      <c r="A56" s="41"/>
    </row>
    <row r="57">
      <c r="A57" s="41"/>
    </row>
    <row r="58">
      <c r="A58" s="41"/>
    </row>
    <row r="59">
      <c r="A59" s="41"/>
    </row>
    <row r="60">
      <c r="A60" s="41"/>
    </row>
    <row r="61">
      <c r="A61" s="41"/>
    </row>
    <row r="62">
      <c r="A62" s="41"/>
    </row>
    <row r="63">
      <c r="A63" s="41"/>
    </row>
    <row r="64">
      <c r="A64" s="41"/>
    </row>
    <row r="65">
      <c r="A65" s="41"/>
    </row>
    <row r="66">
      <c r="A66" s="41"/>
    </row>
    <row r="67">
      <c r="A67" s="41"/>
    </row>
    <row r="68">
      <c r="A68" s="41"/>
    </row>
    <row r="69">
      <c r="A69" s="41"/>
    </row>
    <row r="70">
      <c r="A70" s="41"/>
    </row>
    <row r="71">
      <c r="A71" s="41"/>
    </row>
    <row r="72">
      <c r="A72" s="41"/>
    </row>
    <row r="73">
      <c r="A73" s="41"/>
    </row>
    <row r="74">
      <c r="A74" s="41"/>
    </row>
    <row r="75">
      <c r="A75" s="41"/>
    </row>
    <row r="76">
      <c r="A76" s="41"/>
    </row>
    <row r="77">
      <c r="A77" s="41"/>
    </row>
    <row r="78">
      <c r="A78" s="41"/>
    </row>
    <row r="79">
      <c r="A79" s="41"/>
    </row>
    <row r="80">
      <c r="A80" s="41"/>
    </row>
    <row r="81">
      <c r="A81" s="41"/>
    </row>
    <row r="82">
      <c r="A82" s="41"/>
    </row>
    <row r="83">
      <c r="A83" s="41"/>
    </row>
    <row r="84">
      <c r="A84" s="41"/>
    </row>
    <row r="85">
      <c r="A85" s="41"/>
    </row>
    <row r="86">
      <c r="A86" s="41"/>
    </row>
    <row r="87">
      <c r="A87" s="41"/>
    </row>
    <row r="88">
      <c r="A88" s="41"/>
    </row>
    <row r="89">
      <c r="A89" s="41"/>
    </row>
    <row r="90">
      <c r="A90" s="41"/>
    </row>
    <row r="91">
      <c r="A91" s="41"/>
    </row>
    <row r="92">
      <c r="A92" s="41"/>
    </row>
    <row r="93">
      <c r="A93" s="41"/>
    </row>
    <row r="94">
      <c r="A94" s="41"/>
    </row>
    <row r="95">
      <c r="A95" s="41"/>
    </row>
    <row r="96">
      <c r="A96" s="41"/>
    </row>
    <row r="97">
      <c r="A97" s="41"/>
    </row>
    <row r="98">
      <c r="A98" s="41"/>
    </row>
    <row r="99">
      <c r="A99" s="41"/>
    </row>
    <row r="100">
      <c r="A100" s="41"/>
    </row>
    <row r="101">
      <c r="A101" s="41"/>
    </row>
    <row r="102">
      <c r="A102" s="41"/>
    </row>
    <row r="103">
      <c r="A103" s="41"/>
    </row>
    <row r="104">
      <c r="A104" s="41"/>
    </row>
    <row r="105">
      <c r="A105" s="41"/>
    </row>
    <row r="106">
      <c r="A106" s="41"/>
    </row>
    <row r="107">
      <c r="A107" s="41"/>
    </row>
    <row r="108">
      <c r="A108" s="41"/>
    </row>
    <row r="109">
      <c r="A109" s="41"/>
    </row>
    <row r="110">
      <c r="A110" s="41"/>
    </row>
    <row r="111">
      <c r="A111" s="41"/>
    </row>
    <row r="112">
      <c r="A112" s="41"/>
    </row>
    <row r="113">
      <c r="A113" s="41"/>
    </row>
    <row r="114">
      <c r="A114" s="41"/>
    </row>
    <row r="115">
      <c r="A115" s="41"/>
    </row>
    <row r="116">
      <c r="A116" s="41"/>
    </row>
    <row r="117">
      <c r="A117" s="41"/>
    </row>
    <row r="118">
      <c r="A118" s="41"/>
    </row>
    <row r="119">
      <c r="A119" s="41"/>
    </row>
    <row r="120">
      <c r="A120" s="41"/>
    </row>
    <row r="121">
      <c r="A121" s="41"/>
    </row>
    <row r="122">
      <c r="A122" s="41"/>
    </row>
    <row r="123">
      <c r="A123" s="41"/>
    </row>
    <row r="124">
      <c r="A124" s="41"/>
    </row>
    <row r="125">
      <c r="A125" s="41"/>
    </row>
    <row r="126">
      <c r="A126" s="41"/>
    </row>
    <row r="127">
      <c r="A127" s="41"/>
    </row>
    <row r="128">
      <c r="A128" s="41"/>
    </row>
    <row r="129">
      <c r="A129" s="41"/>
    </row>
    <row r="130">
      <c r="A130" s="41"/>
    </row>
    <row r="131">
      <c r="A131" s="41"/>
    </row>
    <row r="132">
      <c r="A132" s="41"/>
    </row>
    <row r="133">
      <c r="A133" s="41"/>
    </row>
    <row r="134">
      <c r="A134" s="41"/>
    </row>
    <row r="135">
      <c r="A135" s="41"/>
    </row>
    <row r="136">
      <c r="A136" s="41"/>
    </row>
    <row r="137">
      <c r="A137" s="41"/>
    </row>
    <row r="138">
      <c r="A138" s="41"/>
    </row>
    <row r="139">
      <c r="A139" s="41"/>
    </row>
    <row r="140">
      <c r="A140" s="41"/>
    </row>
    <row r="141">
      <c r="A141" s="41"/>
    </row>
    <row r="142">
      <c r="A142" s="41"/>
    </row>
    <row r="143">
      <c r="A143" s="41"/>
    </row>
    <row r="144">
      <c r="A144" s="41"/>
    </row>
    <row r="145">
      <c r="A145" s="41"/>
    </row>
    <row r="146">
      <c r="A146" s="41"/>
    </row>
    <row r="147">
      <c r="A147" s="41"/>
    </row>
    <row r="148">
      <c r="A148" s="41"/>
    </row>
    <row r="149">
      <c r="A149" s="41"/>
    </row>
    <row r="150">
      <c r="A150" s="41"/>
    </row>
    <row r="151">
      <c r="A151" s="41"/>
    </row>
    <row r="152">
      <c r="A152" s="41"/>
    </row>
    <row r="153">
      <c r="A153" s="41"/>
    </row>
    <row r="154">
      <c r="A154" s="41"/>
    </row>
    <row r="155">
      <c r="A155" s="41"/>
    </row>
    <row r="156">
      <c r="A156" s="41"/>
    </row>
    <row r="157">
      <c r="A157" s="41"/>
    </row>
    <row r="158">
      <c r="A158" s="41"/>
    </row>
    <row r="159">
      <c r="A159" s="41"/>
    </row>
    <row r="160">
      <c r="A160" s="41"/>
    </row>
    <row r="161">
      <c r="A161" s="41"/>
    </row>
    <row r="162">
      <c r="A162" s="41"/>
    </row>
    <row r="163">
      <c r="A163" s="41"/>
    </row>
    <row r="164">
      <c r="A164" s="41"/>
    </row>
    <row r="165">
      <c r="A165" s="41"/>
    </row>
    <row r="166">
      <c r="A166" s="41"/>
    </row>
    <row r="167">
      <c r="A167" s="41"/>
    </row>
    <row r="168">
      <c r="A168" s="41"/>
    </row>
    <row r="169">
      <c r="A169" s="41"/>
    </row>
    <row r="170">
      <c r="A170" s="41"/>
    </row>
    <row r="171">
      <c r="A171" s="41"/>
    </row>
    <row r="172">
      <c r="A172" s="41"/>
    </row>
    <row r="173">
      <c r="A173" s="41"/>
    </row>
    <row r="174">
      <c r="A174" s="41"/>
    </row>
    <row r="175">
      <c r="A175" s="41"/>
    </row>
    <row r="176">
      <c r="A176" s="41"/>
    </row>
    <row r="177">
      <c r="A177" s="41"/>
    </row>
    <row r="178">
      <c r="A178" s="41"/>
    </row>
    <row r="179">
      <c r="A179" s="41"/>
    </row>
    <row r="180">
      <c r="A180" s="41"/>
    </row>
    <row r="181">
      <c r="A181" s="41"/>
    </row>
    <row r="182">
      <c r="A182" s="41"/>
    </row>
    <row r="183">
      <c r="A183" s="41"/>
    </row>
    <row r="184">
      <c r="A184" s="41"/>
    </row>
    <row r="185">
      <c r="A185" s="41"/>
    </row>
    <row r="186">
      <c r="A186" s="41"/>
    </row>
    <row r="187">
      <c r="A187" s="41"/>
    </row>
    <row r="188">
      <c r="A188" s="41"/>
    </row>
    <row r="189">
      <c r="A189" s="41"/>
    </row>
    <row r="190">
      <c r="A190" s="41"/>
    </row>
    <row r="191">
      <c r="A191" s="41"/>
    </row>
    <row r="192">
      <c r="A192" s="41"/>
    </row>
    <row r="193">
      <c r="A193" s="41"/>
    </row>
    <row r="194">
      <c r="A194" s="41"/>
    </row>
    <row r="195">
      <c r="A195" s="41"/>
    </row>
    <row r="196">
      <c r="A196" s="41"/>
    </row>
    <row r="197">
      <c r="A197" s="41"/>
    </row>
    <row r="198">
      <c r="A198" s="41"/>
    </row>
    <row r="199">
      <c r="A199" s="41"/>
    </row>
    <row r="200">
      <c r="A200" s="41"/>
    </row>
    <row r="201">
      <c r="A201" s="41"/>
    </row>
    <row r="202">
      <c r="A202" s="41"/>
    </row>
    <row r="203">
      <c r="A203" s="41"/>
    </row>
    <row r="204">
      <c r="A204" s="41"/>
    </row>
    <row r="205">
      <c r="A205" s="41"/>
    </row>
    <row r="206">
      <c r="A206" s="41"/>
    </row>
    <row r="207">
      <c r="A207" s="41"/>
    </row>
    <row r="208">
      <c r="A208" s="41"/>
    </row>
    <row r="209">
      <c r="A209" s="41"/>
    </row>
    <row r="210">
      <c r="A210" s="41"/>
    </row>
    <row r="211">
      <c r="A211" s="41"/>
    </row>
    <row r="212">
      <c r="A212" s="41"/>
    </row>
    <row r="213">
      <c r="A213" s="41"/>
    </row>
    <row r="214">
      <c r="A214" s="41"/>
    </row>
    <row r="215">
      <c r="A215" s="41"/>
    </row>
    <row r="216">
      <c r="A216" s="41"/>
    </row>
    <row r="217">
      <c r="A217" s="41"/>
    </row>
    <row r="218">
      <c r="A218" s="41"/>
    </row>
    <row r="219">
      <c r="A219" s="41"/>
    </row>
    <row r="220">
      <c r="A220" s="41"/>
    </row>
    <row r="221">
      <c r="A221" s="41"/>
    </row>
    <row r="222">
      <c r="A222" s="41"/>
    </row>
    <row r="223">
      <c r="A223" s="41"/>
    </row>
    <row r="224">
      <c r="A224" s="41"/>
    </row>
    <row r="225">
      <c r="A225" s="41"/>
    </row>
    <row r="226">
      <c r="A226" s="41"/>
    </row>
    <row r="227">
      <c r="A227" s="41"/>
    </row>
    <row r="228">
      <c r="A228" s="41"/>
    </row>
    <row r="229">
      <c r="A229" s="41"/>
    </row>
    <row r="230">
      <c r="A230" s="41"/>
    </row>
    <row r="231">
      <c r="A231" s="41"/>
    </row>
    <row r="232">
      <c r="A232" s="41"/>
    </row>
    <row r="233">
      <c r="A233" s="41"/>
    </row>
    <row r="234">
      <c r="A234" s="41"/>
    </row>
    <row r="235">
      <c r="A235" s="41"/>
    </row>
    <row r="236">
      <c r="A236" s="41"/>
    </row>
    <row r="237">
      <c r="A237" s="41"/>
    </row>
    <row r="238">
      <c r="A238" s="41"/>
    </row>
    <row r="239">
      <c r="A239" s="41"/>
    </row>
    <row r="240">
      <c r="A240" s="41"/>
    </row>
    <row r="241">
      <c r="A241" s="41"/>
    </row>
    <row r="242">
      <c r="A242" s="41"/>
    </row>
    <row r="243">
      <c r="A243" s="41"/>
    </row>
    <row r="244">
      <c r="A244" s="41"/>
    </row>
    <row r="245">
      <c r="A245" s="41"/>
    </row>
    <row r="246">
      <c r="A246" s="41"/>
    </row>
    <row r="247">
      <c r="A247" s="41"/>
    </row>
    <row r="248">
      <c r="A248" s="41"/>
    </row>
    <row r="249">
      <c r="A249" s="41"/>
    </row>
    <row r="250">
      <c r="A250" s="41"/>
    </row>
    <row r="251">
      <c r="A251" s="41"/>
    </row>
    <row r="252">
      <c r="A252" s="41"/>
    </row>
    <row r="253">
      <c r="A253" s="41"/>
    </row>
    <row r="254">
      <c r="A254" s="41"/>
    </row>
    <row r="255">
      <c r="A255" s="41"/>
    </row>
    <row r="256">
      <c r="A256" s="41"/>
    </row>
    <row r="257">
      <c r="A257" s="41"/>
    </row>
    <row r="258">
      <c r="A258" s="41"/>
    </row>
    <row r="259">
      <c r="A259" s="41"/>
    </row>
    <row r="260">
      <c r="A260" s="41"/>
    </row>
    <row r="261">
      <c r="A261" s="41"/>
    </row>
    <row r="262">
      <c r="A262" s="41"/>
    </row>
    <row r="263">
      <c r="A263" s="41"/>
    </row>
    <row r="264">
      <c r="A264" s="41"/>
    </row>
    <row r="265">
      <c r="A265" s="41"/>
    </row>
    <row r="266">
      <c r="A266" s="41"/>
    </row>
    <row r="267">
      <c r="A267" s="41"/>
    </row>
    <row r="268">
      <c r="A268" s="41"/>
    </row>
    <row r="269">
      <c r="A269" s="41"/>
    </row>
    <row r="270">
      <c r="A270" s="41"/>
    </row>
    <row r="271">
      <c r="A271" s="41"/>
    </row>
    <row r="272">
      <c r="A272" s="41"/>
    </row>
    <row r="273">
      <c r="A273" s="41"/>
    </row>
    <row r="274">
      <c r="A274" s="41"/>
    </row>
    <row r="275">
      <c r="A275" s="41"/>
    </row>
    <row r="276">
      <c r="A276" s="41"/>
    </row>
    <row r="277">
      <c r="A277" s="41"/>
    </row>
    <row r="278">
      <c r="A278" s="41"/>
    </row>
    <row r="279">
      <c r="A279" s="41"/>
    </row>
    <row r="280">
      <c r="A280" s="41"/>
    </row>
    <row r="281">
      <c r="A281" s="41"/>
    </row>
    <row r="282">
      <c r="A282" s="41"/>
    </row>
    <row r="283">
      <c r="A283" s="41"/>
    </row>
    <row r="284">
      <c r="A284" s="41"/>
    </row>
    <row r="285">
      <c r="A285" s="41"/>
    </row>
    <row r="286">
      <c r="A286" s="41"/>
    </row>
    <row r="287">
      <c r="A287" s="41"/>
    </row>
    <row r="288">
      <c r="A288" s="41"/>
    </row>
    <row r="289">
      <c r="A289" s="41"/>
    </row>
    <row r="290">
      <c r="A290" s="41"/>
    </row>
    <row r="291">
      <c r="A291" s="41"/>
    </row>
    <row r="292">
      <c r="A292" s="41"/>
    </row>
    <row r="293">
      <c r="A293" s="41"/>
    </row>
    <row r="294">
      <c r="A294" s="41"/>
    </row>
    <row r="295">
      <c r="A295" s="41"/>
    </row>
    <row r="296">
      <c r="A296" s="41"/>
    </row>
    <row r="297">
      <c r="A297" s="41"/>
    </row>
    <row r="298">
      <c r="A298" s="41"/>
    </row>
    <row r="299">
      <c r="A299" s="41"/>
    </row>
    <row r="300">
      <c r="A300" s="41"/>
    </row>
    <row r="301">
      <c r="A301" s="41"/>
    </row>
    <row r="302">
      <c r="A302" s="41"/>
    </row>
    <row r="303">
      <c r="A303" s="41"/>
    </row>
    <row r="304">
      <c r="A304" s="41"/>
    </row>
    <row r="305">
      <c r="A305" s="41"/>
    </row>
    <row r="306">
      <c r="A306" s="41"/>
    </row>
    <row r="307">
      <c r="A307" s="41"/>
    </row>
    <row r="308">
      <c r="A308" s="41"/>
    </row>
    <row r="309">
      <c r="A309" s="41"/>
    </row>
    <row r="310">
      <c r="A310" s="41"/>
    </row>
    <row r="311">
      <c r="A311" s="41"/>
    </row>
    <row r="312">
      <c r="A312" s="41"/>
    </row>
    <row r="313">
      <c r="A313" s="41"/>
    </row>
    <row r="314">
      <c r="A314" s="41"/>
    </row>
    <row r="315">
      <c r="A315" s="41"/>
    </row>
    <row r="316">
      <c r="A316" s="41"/>
    </row>
    <row r="317">
      <c r="A317" s="41"/>
    </row>
    <row r="318">
      <c r="A318" s="41"/>
    </row>
    <row r="319">
      <c r="A319" s="41"/>
    </row>
    <row r="320">
      <c r="A320" s="41"/>
    </row>
    <row r="321">
      <c r="A321" s="41"/>
    </row>
    <row r="322">
      <c r="A322" s="41"/>
    </row>
    <row r="323">
      <c r="A323" s="41"/>
    </row>
    <row r="324">
      <c r="A324" s="41"/>
    </row>
    <row r="325">
      <c r="A325" s="41"/>
    </row>
    <row r="326">
      <c r="A326" s="41"/>
    </row>
    <row r="327">
      <c r="A327" s="41"/>
    </row>
    <row r="328">
      <c r="A328" s="41"/>
    </row>
    <row r="329">
      <c r="A329" s="41"/>
    </row>
    <row r="330">
      <c r="A330" s="41"/>
    </row>
    <row r="331">
      <c r="A331" s="41"/>
    </row>
    <row r="332">
      <c r="A332" s="41"/>
    </row>
    <row r="333">
      <c r="A333" s="41"/>
    </row>
    <row r="334">
      <c r="A334" s="41"/>
    </row>
    <row r="335">
      <c r="A335" s="41"/>
    </row>
    <row r="336">
      <c r="A336" s="41"/>
    </row>
    <row r="337">
      <c r="A337" s="41"/>
    </row>
    <row r="338">
      <c r="A338" s="41"/>
    </row>
    <row r="339">
      <c r="A339" s="41"/>
    </row>
    <row r="340">
      <c r="A340" s="41"/>
    </row>
    <row r="341">
      <c r="A341" s="41"/>
    </row>
    <row r="342">
      <c r="A342" s="41"/>
    </row>
    <row r="343">
      <c r="A343" s="41"/>
    </row>
    <row r="344">
      <c r="A344" s="41"/>
    </row>
    <row r="345">
      <c r="A345" s="41"/>
    </row>
    <row r="346">
      <c r="A346" s="41"/>
    </row>
    <row r="347">
      <c r="A347" s="41"/>
    </row>
    <row r="348">
      <c r="A348" s="41"/>
    </row>
    <row r="349">
      <c r="A349" s="41"/>
    </row>
    <row r="350">
      <c r="A350" s="41"/>
    </row>
    <row r="351">
      <c r="A351" s="41"/>
    </row>
    <row r="352">
      <c r="A352" s="41"/>
    </row>
    <row r="353">
      <c r="A353" s="41"/>
    </row>
    <row r="354">
      <c r="A354" s="41"/>
    </row>
    <row r="355">
      <c r="A355" s="41"/>
    </row>
    <row r="356">
      <c r="A356" s="41"/>
    </row>
    <row r="357">
      <c r="A357" s="41"/>
    </row>
    <row r="358">
      <c r="A358" s="41"/>
    </row>
    <row r="359">
      <c r="A359" s="41"/>
    </row>
    <row r="360">
      <c r="A360" s="41"/>
    </row>
    <row r="361">
      <c r="A361" s="41"/>
    </row>
    <row r="362">
      <c r="A362" s="41"/>
    </row>
    <row r="363">
      <c r="A363" s="41"/>
    </row>
    <row r="364">
      <c r="A364" s="41"/>
    </row>
    <row r="365">
      <c r="A365" s="41"/>
    </row>
    <row r="366">
      <c r="A366" s="41"/>
    </row>
    <row r="367">
      <c r="A367" s="41"/>
    </row>
    <row r="368">
      <c r="A368" s="41"/>
    </row>
    <row r="369">
      <c r="A369" s="41"/>
    </row>
    <row r="370">
      <c r="A370" s="41"/>
    </row>
    <row r="371">
      <c r="A371" s="41"/>
    </row>
    <row r="372">
      <c r="A372" s="41"/>
    </row>
    <row r="373">
      <c r="A373" s="41"/>
    </row>
    <row r="374">
      <c r="A374" s="41"/>
    </row>
    <row r="375">
      <c r="A375" s="41"/>
    </row>
    <row r="376">
      <c r="A376" s="41"/>
    </row>
    <row r="377">
      <c r="A377" s="41"/>
    </row>
    <row r="378">
      <c r="A378" s="41"/>
    </row>
    <row r="379">
      <c r="A379" s="41"/>
    </row>
    <row r="380">
      <c r="A380" s="41"/>
    </row>
    <row r="381">
      <c r="A381" s="41"/>
    </row>
    <row r="382">
      <c r="A382" s="41"/>
    </row>
    <row r="383">
      <c r="A383" s="41"/>
    </row>
    <row r="384">
      <c r="A384" s="41"/>
    </row>
    <row r="385">
      <c r="A385" s="41"/>
    </row>
    <row r="386">
      <c r="A386" s="41"/>
    </row>
    <row r="387">
      <c r="A387" s="41"/>
    </row>
    <row r="388">
      <c r="A388" s="41"/>
    </row>
    <row r="389">
      <c r="A389" s="41"/>
    </row>
    <row r="390">
      <c r="A390" s="41"/>
    </row>
    <row r="391">
      <c r="A391" s="41"/>
    </row>
    <row r="392">
      <c r="A392" s="41"/>
    </row>
    <row r="393">
      <c r="A393" s="41"/>
    </row>
    <row r="394">
      <c r="A394" s="41"/>
    </row>
    <row r="395">
      <c r="A395" s="41"/>
    </row>
    <row r="396">
      <c r="A396" s="41"/>
    </row>
    <row r="397">
      <c r="A397" s="41"/>
    </row>
    <row r="398">
      <c r="A398" s="41"/>
    </row>
    <row r="399">
      <c r="A399" s="41"/>
    </row>
    <row r="400">
      <c r="A400" s="41"/>
    </row>
    <row r="401">
      <c r="A401" s="41"/>
    </row>
    <row r="402">
      <c r="A402" s="41"/>
    </row>
    <row r="403">
      <c r="A403" s="41"/>
    </row>
    <row r="404">
      <c r="A404" s="41"/>
    </row>
    <row r="405">
      <c r="A405" s="41"/>
    </row>
    <row r="406">
      <c r="A406" s="41"/>
    </row>
    <row r="407">
      <c r="A407" s="41"/>
    </row>
    <row r="408">
      <c r="A408" s="41"/>
    </row>
    <row r="409">
      <c r="A409" s="41"/>
    </row>
    <row r="410">
      <c r="A410" s="41"/>
    </row>
    <row r="411">
      <c r="A411" s="41"/>
    </row>
    <row r="412">
      <c r="A412" s="41"/>
    </row>
    <row r="413">
      <c r="A413" s="41"/>
    </row>
    <row r="414">
      <c r="A414" s="41"/>
    </row>
    <row r="415">
      <c r="A415" s="41"/>
    </row>
    <row r="416">
      <c r="A416" s="41"/>
    </row>
    <row r="417">
      <c r="A417" s="41"/>
    </row>
    <row r="418">
      <c r="A418" s="41"/>
    </row>
    <row r="419">
      <c r="A419" s="41"/>
    </row>
    <row r="420">
      <c r="A420" s="41"/>
    </row>
    <row r="421">
      <c r="A421" s="41"/>
    </row>
    <row r="422">
      <c r="A422" s="41"/>
    </row>
    <row r="423">
      <c r="A423" s="41"/>
    </row>
    <row r="424">
      <c r="A424" s="41"/>
    </row>
    <row r="425">
      <c r="A425" s="41"/>
    </row>
    <row r="426">
      <c r="A426" s="41"/>
    </row>
    <row r="427">
      <c r="A427" s="41"/>
    </row>
    <row r="428">
      <c r="A428" s="41"/>
    </row>
    <row r="429">
      <c r="A429" s="41"/>
    </row>
    <row r="430">
      <c r="A430" s="41"/>
    </row>
    <row r="431">
      <c r="A431" s="41"/>
    </row>
    <row r="432">
      <c r="A432" s="41"/>
    </row>
    <row r="433">
      <c r="A433" s="41"/>
    </row>
    <row r="434">
      <c r="A434" s="41"/>
    </row>
    <row r="435">
      <c r="A435" s="41"/>
    </row>
    <row r="436">
      <c r="A436" s="41"/>
    </row>
    <row r="437">
      <c r="A437" s="41"/>
    </row>
    <row r="438">
      <c r="A438" s="41"/>
    </row>
    <row r="439">
      <c r="A439" s="41"/>
    </row>
    <row r="440">
      <c r="A440" s="41"/>
    </row>
    <row r="441">
      <c r="A441" s="41"/>
    </row>
    <row r="442">
      <c r="A442" s="41"/>
    </row>
    <row r="443">
      <c r="A443" s="41"/>
    </row>
    <row r="444">
      <c r="A444" s="41"/>
    </row>
    <row r="445">
      <c r="A445" s="41"/>
    </row>
    <row r="446">
      <c r="A446" s="41"/>
    </row>
    <row r="447">
      <c r="A447" s="41"/>
    </row>
    <row r="448">
      <c r="A448" s="41"/>
    </row>
    <row r="449">
      <c r="A449" s="41"/>
    </row>
    <row r="450">
      <c r="A450" s="41"/>
    </row>
    <row r="451">
      <c r="A451" s="41"/>
    </row>
    <row r="452">
      <c r="A452" s="41"/>
    </row>
    <row r="453">
      <c r="A453" s="41"/>
    </row>
    <row r="454">
      <c r="A454" s="41"/>
    </row>
    <row r="455">
      <c r="A455" s="41"/>
    </row>
    <row r="456">
      <c r="A456" s="41"/>
    </row>
    <row r="457">
      <c r="A457" s="41"/>
    </row>
    <row r="458">
      <c r="A458" s="41"/>
    </row>
    <row r="459">
      <c r="A459" s="41"/>
    </row>
    <row r="460">
      <c r="A460" s="41"/>
    </row>
    <row r="461">
      <c r="A461" s="41"/>
    </row>
    <row r="462">
      <c r="A462" s="41"/>
    </row>
    <row r="463">
      <c r="A463" s="41"/>
    </row>
    <row r="464">
      <c r="A464" s="41"/>
    </row>
    <row r="465">
      <c r="A465" s="41"/>
    </row>
    <row r="466">
      <c r="A466" s="41"/>
    </row>
    <row r="467">
      <c r="A467" s="41"/>
    </row>
    <row r="468">
      <c r="A468" s="41"/>
    </row>
    <row r="469">
      <c r="A469" s="41"/>
    </row>
    <row r="470">
      <c r="A470" s="41"/>
    </row>
    <row r="471">
      <c r="A471" s="41"/>
    </row>
    <row r="472">
      <c r="A472" s="41"/>
    </row>
    <row r="473">
      <c r="A473" s="41"/>
    </row>
    <row r="474">
      <c r="A474" s="41"/>
    </row>
    <row r="475">
      <c r="A475" s="41"/>
    </row>
    <row r="476">
      <c r="A476" s="41"/>
    </row>
    <row r="477">
      <c r="A477" s="41"/>
    </row>
    <row r="478">
      <c r="A478" s="41"/>
    </row>
    <row r="479">
      <c r="A479" s="41"/>
    </row>
    <row r="480">
      <c r="A480" s="41"/>
    </row>
    <row r="481">
      <c r="A481" s="41"/>
    </row>
    <row r="482">
      <c r="A482" s="41"/>
    </row>
    <row r="483">
      <c r="A483" s="41"/>
    </row>
    <row r="484">
      <c r="A484" s="41"/>
    </row>
    <row r="485">
      <c r="A485" s="41"/>
    </row>
    <row r="486">
      <c r="A486" s="41"/>
    </row>
    <row r="487">
      <c r="A487" s="41"/>
    </row>
    <row r="488">
      <c r="A488" s="41"/>
    </row>
    <row r="489">
      <c r="A489" s="41"/>
    </row>
    <row r="490">
      <c r="A490" s="41"/>
    </row>
    <row r="491">
      <c r="A491" s="41"/>
    </row>
    <row r="492">
      <c r="A492" s="41"/>
    </row>
    <row r="493">
      <c r="A493" s="41"/>
    </row>
    <row r="494">
      <c r="A494" s="41"/>
    </row>
    <row r="495">
      <c r="A495" s="41"/>
    </row>
    <row r="496">
      <c r="A496" s="41"/>
    </row>
    <row r="497">
      <c r="A497" s="41"/>
    </row>
    <row r="498">
      <c r="A498" s="41"/>
    </row>
    <row r="499">
      <c r="A499" s="41"/>
    </row>
    <row r="500">
      <c r="A500" s="41"/>
    </row>
    <row r="501">
      <c r="A501" s="41"/>
    </row>
    <row r="502">
      <c r="A502" s="41"/>
    </row>
    <row r="503">
      <c r="A503" s="41"/>
    </row>
    <row r="504">
      <c r="A504" s="41"/>
    </row>
    <row r="505">
      <c r="A505" s="41"/>
    </row>
    <row r="506">
      <c r="A506" s="41"/>
    </row>
    <row r="507">
      <c r="A507" s="41"/>
    </row>
    <row r="508">
      <c r="A508" s="41"/>
    </row>
    <row r="509">
      <c r="A509" s="41"/>
    </row>
    <row r="510">
      <c r="A510" s="41"/>
    </row>
    <row r="511">
      <c r="A511" s="41"/>
    </row>
    <row r="512">
      <c r="A512" s="41"/>
    </row>
    <row r="513">
      <c r="A513" s="41"/>
    </row>
    <row r="514">
      <c r="A514" s="41"/>
    </row>
    <row r="515">
      <c r="A515" s="41"/>
    </row>
    <row r="516">
      <c r="A516" s="41"/>
    </row>
    <row r="517">
      <c r="A517" s="41"/>
    </row>
    <row r="518">
      <c r="A518" s="41"/>
    </row>
    <row r="519">
      <c r="A519" s="41"/>
    </row>
    <row r="520">
      <c r="A520" s="41"/>
    </row>
    <row r="521">
      <c r="A521" s="41"/>
    </row>
    <row r="522">
      <c r="A522" s="41"/>
    </row>
    <row r="523">
      <c r="A523" s="41"/>
    </row>
    <row r="524">
      <c r="A524" s="41"/>
    </row>
    <row r="525">
      <c r="A525" s="41"/>
    </row>
    <row r="526">
      <c r="A526" s="41"/>
    </row>
    <row r="527">
      <c r="A527" s="41"/>
    </row>
    <row r="528">
      <c r="A528" s="41"/>
    </row>
    <row r="529">
      <c r="A529" s="41"/>
    </row>
    <row r="530">
      <c r="A530" s="41"/>
    </row>
    <row r="531">
      <c r="A531" s="41"/>
    </row>
    <row r="532">
      <c r="A532" s="41"/>
    </row>
    <row r="533">
      <c r="A533" s="41"/>
    </row>
    <row r="534">
      <c r="A534" s="41"/>
    </row>
    <row r="535">
      <c r="A535" s="41"/>
    </row>
    <row r="536">
      <c r="A536" s="41"/>
    </row>
    <row r="537">
      <c r="A537" s="41"/>
    </row>
    <row r="538">
      <c r="A538" s="41"/>
    </row>
    <row r="539">
      <c r="A539" s="41"/>
    </row>
    <row r="540">
      <c r="A540" s="41"/>
    </row>
    <row r="541">
      <c r="A541" s="41"/>
    </row>
    <row r="542">
      <c r="A542" s="41"/>
    </row>
    <row r="543">
      <c r="A543" s="41"/>
    </row>
    <row r="544">
      <c r="A544" s="41"/>
    </row>
    <row r="545">
      <c r="A545" s="41"/>
    </row>
    <row r="546">
      <c r="A546" s="41"/>
    </row>
    <row r="547">
      <c r="A547" s="41"/>
    </row>
    <row r="548">
      <c r="A548" s="41"/>
    </row>
    <row r="549">
      <c r="A549" s="41"/>
    </row>
    <row r="550">
      <c r="A550" s="41"/>
    </row>
    <row r="551">
      <c r="A551" s="41"/>
    </row>
    <row r="552">
      <c r="A552" s="41"/>
    </row>
    <row r="553">
      <c r="A553" s="41"/>
    </row>
    <row r="554">
      <c r="A554" s="41"/>
    </row>
    <row r="555">
      <c r="A555" s="41"/>
    </row>
    <row r="556">
      <c r="A556" s="41"/>
    </row>
    <row r="557">
      <c r="A557" s="41"/>
    </row>
    <row r="558">
      <c r="A558" s="41"/>
    </row>
    <row r="559">
      <c r="A559" s="41"/>
    </row>
    <row r="560">
      <c r="A560" s="41"/>
    </row>
    <row r="561">
      <c r="A561" s="41"/>
    </row>
    <row r="562">
      <c r="A562" s="41"/>
    </row>
    <row r="563">
      <c r="A563" s="41"/>
    </row>
    <row r="564">
      <c r="A564" s="41"/>
    </row>
    <row r="565">
      <c r="A565" s="41"/>
    </row>
    <row r="566">
      <c r="A566" s="41"/>
    </row>
    <row r="567">
      <c r="A567" s="41"/>
    </row>
    <row r="568">
      <c r="A568" s="41"/>
    </row>
    <row r="569">
      <c r="A569" s="41"/>
    </row>
    <row r="570">
      <c r="A570" s="41"/>
    </row>
    <row r="571">
      <c r="A571" s="41"/>
    </row>
    <row r="572">
      <c r="A572" s="41"/>
    </row>
    <row r="573">
      <c r="A573" s="41"/>
    </row>
    <row r="574">
      <c r="A574" s="41"/>
    </row>
    <row r="575">
      <c r="A575" s="41"/>
    </row>
    <row r="576">
      <c r="A576" s="41"/>
    </row>
    <row r="577">
      <c r="A577" s="41"/>
    </row>
    <row r="578">
      <c r="A578" s="41"/>
    </row>
    <row r="579">
      <c r="A579" s="41"/>
    </row>
    <row r="580">
      <c r="A580" s="41"/>
    </row>
    <row r="581">
      <c r="A581" s="41"/>
    </row>
    <row r="582">
      <c r="A582" s="41"/>
    </row>
    <row r="583">
      <c r="A583" s="41"/>
    </row>
    <row r="584">
      <c r="A584" s="41"/>
    </row>
    <row r="585">
      <c r="A585" s="41"/>
    </row>
    <row r="586">
      <c r="A586" s="41"/>
    </row>
    <row r="587">
      <c r="A587" s="41"/>
    </row>
    <row r="588">
      <c r="A588" s="41"/>
    </row>
    <row r="589">
      <c r="A589" s="41"/>
    </row>
    <row r="590">
      <c r="A590" s="41"/>
    </row>
    <row r="591">
      <c r="A591" s="41"/>
    </row>
    <row r="592">
      <c r="A592" s="41"/>
    </row>
    <row r="593">
      <c r="A593" s="41"/>
    </row>
    <row r="594">
      <c r="A594" s="41"/>
    </row>
    <row r="595">
      <c r="A595" s="41"/>
    </row>
    <row r="596">
      <c r="A596" s="41"/>
    </row>
    <row r="597">
      <c r="A597" s="41"/>
    </row>
    <row r="598">
      <c r="A598" s="41"/>
    </row>
    <row r="599">
      <c r="A599" s="41"/>
    </row>
    <row r="600">
      <c r="A600" s="41"/>
    </row>
    <row r="601">
      <c r="A601" s="41"/>
    </row>
    <row r="602">
      <c r="A602" s="41"/>
    </row>
    <row r="603">
      <c r="A603" s="41"/>
    </row>
    <row r="604">
      <c r="A604" s="41"/>
    </row>
    <row r="605">
      <c r="A605" s="41"/>
    </row>
    <row r="606">
      <c r="A606" s="41"/>
    </row>
    <row r="607">
      <c r="A607" s="41"/>
    </row>
    <row r="608">
      <c r="A608" s="41"/>
    </row>
    <row r="609">
      <c r="A609" s="41"/>
    </row>
    <row r="610">
      <c r="A610" s="41"/>
    </row>
    <row r="611">
      <c r="A611" s="41"/>
    </row>
    <row r="612">
      <c r="A612" s="41"/>
    </row>
    <row r="613">
      <c r="A613" s="41"/>
    </row>
    <row r="614">
      <c r="A614" s="41"/>
    </row>
    <row r="615">
      <c r="A615" s="41"/>
    </row>
    <row r="616">
      <c r="A616" s="41"/>
    </row>
    <row r="617">
      <c r="A617" s="41"/>
    </row>
    <row r="618">
      <c r="A618" s="41"/>
    </row>
    <row r="619">
      <c r="A619" s="41"/>
    </row>
    <row r="620">
      <c r="A620" s="41"/>
    </row>
    <row r="621">
      <c r="A621" s="41"/>
    </row>
    <row r="622">
      <c r="A622" s="41"/>
    </row>
    <row r="623">
      <c r="A623" s="41"/>
    </row>
    <row r="624">
      <c r="A624" s="41"/>
    </row>
    <row r="625">
      <c r="A625" s="41"/>
    </row>
    <row r="626">
      <c r="A626" s="41"/>
    </row>
    <row r="627">
      <c r="A627" s="41"/>
    </row>
    <row r="628">
      <c r="A628" s="41"/>
    </row>
    <row r="629">
      <c r="A629" s="41"/>
    </row>
    <row r="630">
      <c r="A630" s="41"/>
    </row>
    <row r="631">
      <c r="A631" s="41"/>
    </row>
    <row r="632">
      <c r="A632" s="41"/>
    </row>
    <row r="633">
      <c r="A633" s="41"/>
    </row>
    <row r="634">
      <c r="A634" s="41"/>
    </row>
    <row r="635">
      <c r="A635" s="41"/>
    </row>
    <row r="636">
      <c r="A636" s="41"/>
    </row>
    <row r="637">
      <c r="A637" s="41"/>
    </row>
    <row r="638">
      <c r="A638" s="41"/>
    </row>
    <row r="639">
      <c r="A639" s="41"/>
    </row>
    <row r="640">
      <c r="A640" s="41"/>
    </row>
    <row r="641">
      <c r="A641" s="41"/>
    </row>
    <row r="642">
      <c r="A642" s="41"/>
    </row>
    <row r="643">
      <c r="A643" s="41"/>
    </row>
    <row r="644">
      <c r="A644" s="41"/>
    </row>
    <row r="645">
      <c r="A645" s="41"/>
    </row>
    <row r="646">
      <c r="A646" s="41"/>
    </row>
    <row r="647">
      <c r="A647" s="41"/>
    </row>
    <row r="648">
      <c r="A648" s="41"/>
    </row>
    <row r="649">
      <c r="A649" s="41"/>
    </row>
    <row r="650">
      <c r="A650" s="41"/>
    </row>
    <row r="651">
      <c r="A651" s="41"/>
    </row>
    <row r="652">
      <c r="A652" s="41"/>
    </row>
    <row r="653">
      <c r="A653" s="41"/>
    </row>
    <row r="654">
      <c r="A654" s="41"/>
    </row>
    <row r="655">
      <c r="A655" s="41"/>
    </row>
    <row r="656">
      <c r="A656" s="41"/>
    </row>
    <row r="657">
      <c r="A657" s="41"/>
    </row>
    <row r="658">
      <c r="A658" s="41"/>
    </row>
    <row r="659">
      <c r="A659" s="41"/>
    </row>
    <row r="660">
      <c r="A660" s="41"/>
    </row>
    <row r="661">
      <c r="A661" s="41"/>
    </row>
    <row r="662">
      <c r="A662" s="41"/>
    </row>
    <row r="663">
      <c r="A663" s="41"/>
    </row>
    <row r="664">
      <c r="A664" s="41"/>
    </row>
    <row r="665">
      <c r="A665" s="41"/>
    </row>
    <row r="666">
      <c r="A666" s="41"/>
    </row>
    <row r="667">
      <c r="A667" s="41"/>
    </row>
    <row r="668">
      <c r="A668" s="41"/>
    </row>
    <row r="669">
      <c r="A669" s="41"/>
    </row>
    <row r="670">
      <c r="A670" s="41"/>
    </row>
    <row r="671">
      <c r="A671" s="41"/>
    </row>
    <row r="672">
      <c r="A672" s="41"/>
    </row>
    <row r="673">
      <c r="A673" s="41"/>
    </row>
    <row r="674">
      <c r="A674" s="41"/>
    </row>
    <row r="675">
      <c r="A675" s="41"/>
    </row>
    <row r="676">
      <c r="A676" s="41"/>
    </row>
    <row r="677">
      <c r="A677" s="41"/>
    </row>
    <row r="678">
      <c r="A678" s="41"/>
    </row>
    <row r="679">
      <c r="A679" s="41"/>
    </row>
    <row r="680">
      <c r="A680" s="41"/>
    </row>
    <row r="681">
      <c r="A681" s="41"/>
    </row>
    <row r="682">
      <c r="A682" s="41"/>
    </row>
    <row r="683">
      <c r="A683" s="41"/>
    </row>
    <row r="684">
      <c r="A684" s="41"/>
    </row>
    <row r="685">
      <c r="A685" s="41"/>
    </row>
    <row r="686">
      <c r="A686" s="41"/>
    </row>
    <row r="687">
      <c r="A687" s="41"/>
    </row>
    <row r="688">
      <c r="A688" s="41"/>
    </row>
    <row r="689">
      <c r="A689" s="41"/>
    </row>
    <row r="690">
      <c r="A690" s="41"/>
    </row>
    <row r="691">
      <c r="A691" s="41"/>
    </row>
    <row r="692">
      <c r="A692" s="41"/>
    </row>
    <row r="693">
      <c r="A693" s="41"/>
    </row>
    <row r="694">
      <c r="A694" s="41"/>
    </row>
    <row r="695">
      <c r="A695" s="41"/>
    </row>
    <row r="696">
      <c r="A696" s="41"/>
    </row>
    <row r="697">
      <c r="A697" s="41"/>
    </row>
    <row r="698">
      <c r="A698" s="41"/>
    </row>
    <row r="699">
      <c r="A699" s="41"/>
    </row>
    <row r="700">
      <c r="A700" s="41"/>
    </row>
    <row r="701">
      <c r="A701" s="41"/>
    </row>
    <row r="702">
      <c r="A702" s="41"/>
    </row>
    <row r="703">
      <c r="A703" s="41"/>
    </row>
    <row r="704">
      <c r="A704" s="41"/>
    </row>
    <row r="705">
      <c r="A705" s="41"/>
    </row>
    <row r="706">
      <c r="A706" s="41"/>
    </row>
    <row r="707">
      <c r="A707" s="41"/>
    </row>
    <row r="708">
      <c r="A708" s="41"/>
    </row>
    <row r="709">
      <c r="A709" s="41"/>
    </row>
    <row r="710">
      <c r="A710" s="41"/>
    </row>
    <row r="711">
      <c r="A711" s="41"/>
    </row>
    <row r="712">
      <c r="A712" s="41"/>
    </row>
    <row r="713">
      <c r="A713" s="41"/>
    </row>
    <row r="714">
      <c r="A714" s="41"/>
    </row>
    <row r="715">
      <c r="A715" s="41"/>
    </row>
    <row r="716">
      <c r="A716" s="41"/>
    </row>
    <row r="717">
      <c r="A717" s="41"/>
    </row>
    <row r="718">
      <c r="A718" s="41"/>
    </row>
    <row r="719">
      <c r="A719" s="41"/>
    </row>
    <row r="720">
      <c r="A720" s="41"/>
    </row>
    <row r="721">
      <c r="A721" s="41"/>
    </row>
    <row r="722">
      <c r="A722" s="41"/>
    </row>
    <row r="723">
      <c r="A723" s="41"/>
    </row>
    <row r="724">
      <c r="A724" s="41"/>
    </row>
    <row r="725">
      <c r="A725" s="41"/>
    </row>
    <row r="726">
      <c r="A726" s="41"/>
    </row>
    <row r="727">
      <c r="A727" s="41"/>
    </row>
    <row r="728">
      <c r="A728" s="41"/>
    </row>
    <row r="729">
      <c r="A729" s="41"/>
    </row>
    <row r="730">
      <c r="A730" s="41"/>
    </row>
    <row r="731">
      <c r="A731" s="41"/>
    </row>
    <row r="732">
      <c r="A732" s="41"/>
    </row>
    <row r="733">
      <c r="A733" s="41"/>
    </row>
    <row r="734">
      <c r="A734" s="41"/>
    </row>
    <row r="735">
      <c r="A735" s="41"/>
    </row>
    <row r="736">
      <c r="A736" s="41"/>
    </row>
    <row r="737">
      <c r="A737" s="41"/>
    </row>
    <row r="738">
      <c r="A738" s="41"/>
    </row>
    <row r="739">
      <c r="A739" s="41"/>
    </row>
    <row r="740">
      <c r="A740" s="41"/>
    </row>
    <row r="741">
      <c r="A741" s="41"/>
    </row>
    <row r="742">
      <c r="A742" s="41"/>
    </row>
    <row r="743">
      <c r="A743" s="41"/>
    </row>
    <row r="744">
      <c r="A744" s="41"/>
    </row>
    <row r="745">
      <c r="A745" s="41"/>
    </row>
    <row r="746">
      <c r="A746" s="41"/>
    </row>
    <row r="747">
      <c r="A747" s="41"/>
    </row>
    <row r="748">
      <c r="A748" s="41"/>
    </row>
    <row r="749">
      <c r="A749" s="41"/>
    </row>
    <row r="750">
      <c r="A750" s="41"/>
    </row>
    <row r="751">
      <c r="A751" s="41"/>
    </row>
    <row r="752">
      <c r="A752" s="41"/>
    </row>
    <row r="753">
      <c r="A753" s="41"/>
    </row>
    <row r="754">
      <c r="A754" s="41"/>
    </row>
    <row r="755">
      <c r="A755" s="41"/>
    </row>
    <row r="756">
      <c r="A756" s="41"/>
    </row>
    <row r="757">
      <c r="A757" s="41"/>
    </row>
    <row r="758">
      <c r="A758" s="41"/>
    </row>
    <row r="759">
      <c r="A759" s="41"/>
    </row>
    <row r="760">
      <c r="A760" s="41"/>
    </row>
    <row r="761">
      <c r="A761" s="41"/>
    </row>
    <row r="762">
      <c r="A762" s="41"/>
    </row>
    <row r="763">
      <c r="A763" s="41"/>
    </row>
    <row r="764">
      <c r="A764" s="41"/>
    </row>
    <row r="765">
      <c r="A765" s="41"/>
    </row>
    <row r="766">
      <c r="A766" s="41"/>
    </row>
    <row r="767">
      <c r="A767" s="41"/>
    </row>
    <row r="768">
      <c r="A768" s="41"/>
    </row>
    <row r="769">
      <c r="A769" s="41"/>
    </row>
    <row r="770">
      <c r="A770" s="41"/>
    </row>
    <row r="771">
      <c r="A771" s="41"/>
    </row>
    <row r="772">
      <c r="A772" s="41"/>
    </row>
    <row r="773">
      <c r="A773" s="41"/>
    </row>
    <row r="774">
      <c r="A774" s="41"/>
    </row>
    <row r="775">
      <c r="A775" s="41"/>
    </row>
    <row r="776">
      <c r="A776" s="41"/>
    </row>
    <row r="777">
      <c r="A777" s="41"/>
    </row>
    <row r="778">
      <c r="A778" s="41"/>
    </row>
    <row r="779">
      <c r="A779" s="41"/>
    </row>
    <row r="780">
      <c r="A780" s="41"/>
    </row>
    <row r="781">
      <c r="A781" s="41"/>
    </row>
    <row r="782">
      <c r="A782" s="41"/>
    </row>
    <row r="783">
      <c r="A783" s="41"/>
    </row>
    <row r="784">
      <c r="A784" s="41"/>
    </row>
    <row r="785">
      <c r="A785" s="41"/>
    </row>
    <row r="786">
      <c r="A786" s="41"/>
    </row>
    <row r="787">
      <c r="A787" s="41"/>
    </row>
    <row r="788">
      <c r="A788" s="41"/>
    </row>
    <row r="789">
      <c r="A789" s="41"/>
    </row>
    <row r="790">
      <c r="A790" s="41"/>
    </row>
    <row r="791">
      <c r="A791" s="41"/>
    </row>
    <row r="792">
      <c r="A792" s="41"/>
    </row>
    <row r="793">
      <c r="A793" s="41"/>
    </row>
    <row r="794">
      <c r="A794" s="41"/>
    </row>
    <row r="795">
      <c r="A795" s="41"/>
    </row>
    <row r="796">
      <c r="A796" s="41"/>
    </row>
    <row r="797">
      <c r="A797" s="41"/>
    </row>
    <row r="798">
      <c r="A798" s="41"/>
    </row>
    <row r="799">
      <c r="A799" s="41"/>
    </row>
    <row r="800">
      <c r="A800" s="41"/>
    </row>
    <row r="801">
      <c r="A801" s="41"/>
    </row>
    <row r="802">
      <c r="A802" s="41"/>
    </row>
    <row r="803">
      <c r="A803" s="41"/>
    </row>
    <row r="804">
      <c r="A804" s="41"/>
    </row>
    <row r="805">
      <c r="A805" s="41"/>
    </row>
    <row r="806">
      <c r="A806" s="41"/>
    </row>
    <row r="807">
      <c r="A807" s="41"/>
    </row>
    <row r="808">
      <c r="A808" s="41"/>
    </row>
    <row r="809">
      <c r="A809" s="41"/>
    </row>
    <row r="810">
      <c r="A810" s="41"/>
    </row>
    <row r="811">
      <c r="A811" s="41"/>
    </row>
    <row r="812">
      <c r="A812" s="41"/>
    </row>
    <row r="813">
      <c r="A813" s="41"/>
    </row>
    <row r="814">
      <c r="A814" s="41"/>
    </row>
    <row r="815">
      <c r="A815" s="41"/>
    </row>
    <row r="816">
      <c r="A816" s="41"/>
    </row>
    <row r="817">
      <c r="A817" s="41"/>
    </row>
    <row r="818">
      <c r="A818" s="41"/>
    </row>
    <row r="819">
      <c r="A819" s="41"/>
    </row>
    <row r="820">
      <c r="A820" s="41"/>
    </row>
    <row r="821">
      <c r="A821" s="41"/>
    </row>
    <row r="822">
      <c r="A822" s="41"/>
    </row>
    <row r="823">
      <c r="A823" s="41"/>
    </row>
    <row r="824">
      <c r="A824" s="41"/>
    </row>
    <row r="825">
      <c r="A825" s="41"/>
    </row>
    <row r="826">
      <c r="A826" s="41"/>
    </row>
    <row r="827">
      <c r="A827" s="41"/>
    </row>
    <row r="828">
      <c r="A828" s="41"/>
    </row>
    <row r="829">
      <c r="A829" s="41"/>
    </row>
    <row r="830">
      <c r="A830" s="41"/>
    </row>
    <row r="831">
      <c r="A831" s="41"/>
    </row>
    <row r="832">
      <c r="A832" s="41"/>
    </row>
    <row r="833">
      <c r="A833" s="41"/>
    </row>
    <row r="834">
      <c r="A834" s="41"/>
    </row>
    <row r="835">
      <c r="A835" s="41"/>
    </row>
    <row r="836">
      <c r="A836" s="41"/>
    </row>
    <row r="837">
      <c r="A837" s="41"/>
    </row>
    <row r="838">
      <c r="A838" s="41"/>
    </row>
    <row r="839">
      <c r="A839" s="41"/>
    </row>
    <row r="840">
      <c r="A840" s="41"/>
    </row>
    <row r="841">
      <c r="A841" s="41"/>
    </row>
    <row r="842">
      <c r="A842" s="41"/>
    </row>
    <row r="843">
      <c r="A843" s="41"/>
    </row>
    <row r="844">
      <c r="A844" s="41"/>
    </row>
    <row r="845">
      <c r="A845" s="41"/>
    </row>
    <row r="846">
      <c r="A846" s="41"/>
    </row>
    <row r="847">
      <c r="A847" s="41"/>
    </row>
    <row r="848">
      <c r="A848" s="41"/>
    </row>
    <row r="849">
      <c r="A849" s="41"/>
    </row>
    <row r="850">
      <c r="A850" s="41"/>
    </row>
    <row r="851">
      <c r="A851" s="41"/>
    </row>
    <row r="852">
      <c r="A852" s="41"/>
    </row>
    <row r="853">
      <c r="A853" s="41"/>
    </row>
    <row r="854">
      <c r="A854" s="41"/>
    </row>
    <row r="855">
      <c r="A855" s="41"/>
    </row>
    <row r="856">
      <c r="A856" s="41"/>
    </row>
    <row r="857">
      <c r="A857" s="41"/>
    </row>
    <row r="858">
      <c r="A858" s="41"/>
    </row>
    <row r="859">
      <c r="A859" s="41"/>
    </row>
    <row r="860">
      <c r="A860" s="41"/>
    </row>
    <row r="861">
      <c r="A861" s="41"/>
    </row>
    <row r="862">
      <c r="A862" s="41"/>
    </row>
    <row r="863">
      <c r="A863" s="41"/>
    </row>
    <row r="864">
      <c r="A864" s="41"/>
    </row>
    <row r="865">
      <c r="A865" s="41"/>
    </row>
    <row r="866">
      <c r="A866" s="41"/>
    </row>
    <row r="867">
      <c r="A867" s="41"/>
    </row>
    <row r="868">
      <c r="A868" s="41"/>
    </row>
    <row r="869">
      <c r="A869" s="41"/>
    </row>
    <row r="870">
      <c r="A870" s="41"/>
    </row>
    <row r="871">
      <c r="A871" s="41"/>
    </row>
    <row r="872">
      <c r="A872" s="41"/>
    </row>
    <row r="873">
      <c r="A873" s="41"/>
    </row>
    <row r="874">
      <c r="A874" s="41"/>
    </row>
    <row r="875">
      <c r="A875" s="41"/>
    </row>
    <row r="876">
      <c r="A876" s="41"/>
    </row>
    <row r="877">
      <c r="A877" s="41"/>
    </row>
    <row r="878">
      <c r="A878" s="41"/>
    </row>
    <row r="879">
      <c r="A879" s="41"/>
    </row>
    <row r="880">
      <c r="A880" s="41"/>
    </row>
    <row r="881">
      <c r="A881" s="41"/>
    </row>
    <row r="882">
      <c r="A882" s="41"/>
    </row>
    <row r="883">
      <c r="A883" s="41"/>
    </row>
    <row r="884">
      <c r="A884" s="41"/>
    </row>
    <row r="885">
      <c r="A885" s="41"/>
    </row>
    <row r="886">
      <c r="A886" s="41"/>
    </row>
    <row r="887">
      <c r="A887" s="41"/>
    </row>
    <row r="888">
      <c r="A888" s="41"/>
    </row>
    <row r="889">
      <c r="A889" s="41"/>
    </row>
    <row r="890">
      <c r="A890" s="41"/>
    </row>
    <row r="891">
      <c r="A891" s="41"/>
    </row>
    <row r="892">
      <c r="A892" s="41"/>
    </row>
    <row r="893">
      <c r="A893" s="41"/>
    </row>
    <row r="894">
      <c r="A894" s="41"/>
    </row>
    <row r="895">
      <c r="A895" s="41"/>
    </row>
    <row r="896">
      <c r="A896" s="41"/>
    </row>
    <row r="897">
      <c r="A897" s="41"/>
    </row>
    <row r="898">
      <c r="A898" s="41"/>
    </row>
    <row r="899">
      <c r="A899" s="41"/>
    </row>
    <row r="900">
      <c r="A900" s="41"/>
    </row>
    <row r="901">
      <c r="A901" s="41"/>
    </row>
    <row r="902">
      <c r="A902" s="41"/>
    </row>
    <row r="903">
      <c r="A903" s="41"/>
    </row>
    <row r="904">
      <c r="A904" s="41"/>
    </row>
    <row r="905">
      <c r="A905" s="41"/>
    </row>
    <row r="906">
      <c r="A906" s="41"/>
    </row>
    <row r="907">
      <c r="A907" s="41"/>
    </row>
    <row r="908">
      <c r="A908" s="41"/>
    </row>
    <row r="909">
      <c r="A909" s="41"/>
    </row>
    <row r="910">
      <c r="A910" s="41"/>
    </row>
    <row r="911">
      <c r="A911" s="41"/>
    </row>
    <row r="912">
      <c r="A912" s="41"/>
    </row>
    <row r="913">
      <c r="A913" s="41"/>
    </row>
    <row r="914">
      <c r="A914" s="41"/>
    </row>
    <row r="915">
      <c r="A915" s="41"/>
    </row>
    <row r="916">
      <c r="A916" s="41"/>
    </row>
    <row r="917">
      <c r="A917" s="41"/>
    </row>
    <row r="918">
      <c r="A918" s="41"/>
    </row>
    <row r="919">
      <c r="A919" s="41"/>
    </row>
    <row r="920">
      <c r="A920" s="41"/>
    </row>
    <row r="921">
      <c r="A921" s="41"/>
    </row>
    <row r="922">
      <c r="A922" s="41"/>
    </row>
    <row r="923">
      <c r="A923" s="41"/>
    </row>
    <row r="924">
      <c r="A924" s="41"/>
    </row>
    <row r="925">
      <c r="A925" s="41"/>
    </row>
    <row r="926">
      <c r="A926" s="41"/>
    </row>
    <row r="927">
      <c r="A927" s="41"/>
    </row>
    <row r="928">
      <c r="A928" s="41"/>
    </row>
    <row r="929">
      <c r="A929" s="41"/>
    </row>
    <row r="930">
      <c r="A930" s="41"/>
    </row>
    <row r="931">
      <c r="A931" s="41"/>
    </row>
    <row r="932">
      <c r="A932" s="41"/>
    </row>
    <row r="933">
      <c r="A933" s="41"/>
    </row>
    <row r="934">
      <c r="A934" s="41"/>
    </row>
    <row r="935">
      <c r="A935" s="41"/>
    </row>
    <row r="936">
      <c r="A936" s="41"/>
    </row>
    <row r="937">
      <c r="A937" s="41"/>
    </row>
    <row r="938">
      <c r="A938" s="41"/>
    </row>
    <row r="939">
      <c r="A939" s="41"/>
    </row>
    <row r="940">
      <c r="A940" s="41"/>
    </row>
    <row r="941">
      <c r="A941" s="41"/>
    </row>
    <row r="942">
      <c r="A942" s="41"/>
    </row>
    <row r="943">
      <c r="A943" s="41"/>
    </row>
    <row r="944">
      <c r="A944" s="41"/>
    </row>
    <row r="945">
      <c r="A945" s="41"/>
    </row>
    <row r="946">
      <c r="A946" s="41"/>
    </row>
    <row r="947">
      <c r="A947" s="41"/>
    </row>
    <row r="948">
      <c r="A948" s="41"/>
    </row>
    <row r="949">
      <c r="A949" s="41"/>
    </row>
    <row r="950">
      <c r="A950" s="41"/>
    </row>
    <row r="951">
      <c r="A951" s="41"/>
    </row>
    <row r="952">
      <c r="A952" s="41"/>
    </row>
    <row r="953">
      <c r="A953" s="41"/>
    </row>
    <row r="954">
      <c r="A954" s="41"/>
    </row>
    <row r="955">
      <c r="A955" s="41"/>
    </row>
    <row r="956">
      <c r="A956" s="41"/>
    </row>
    <row r="957">
      <c r="A957" s="41"/>
    </row>
    <row r="958">
      <c r="A958" s="41"/>
    </row>
    <row r="959">
      <c r="A959" s="41"/>
    </row>
    <row r="960">
      <c r="A960" s="41"/>
    </row>
    <row r="961">
      <c r="A961" s="41"/>
    </row>
    <row r="962">
      <c r="A962" s="41"/>
    </row>
    <row r="963">
      <c r="A963" s="41"/>
    </row>
    <row r="964">
      <c r="A964" s="41"/>
    </row>
    <row r="965">
      <c r="A965" s="41"/>
    </row>
    <row r="966">
      <c r="A966" s="41"/>
    </row>
    <row r="967">
      <c r="A967" s="41"/>
    </row>
    <row r="968">
      <c r="A968" s="41"/>
    </row>
    <row r="969">
      <c r="A969" s="41"/>
    </row>
    <row r="970">
      <c r="A970" s="41"/>
    </row>
    <row r="971">
      <c r="A971" s="41"/>
    </row>
    <row r="972">
      <c r="A972" s="41"/>
    </row>
    <row r="973">
      <c r="A973" s="41"/>
    </row>
    <row r="974">
      <c r="A974" s="41"/>
    </row>
    <row r="975">
      <c r="A975" s="41"/>
    </row>
    <row r="976">
      <c r="A976" s="41"/>
    </row>
    <row r="977">
      <c r="A977" s="41"/>
    </row>
    <row r="978">
      <c r="A978" s="41"/>
    </row>
    <row r="979">
      <c r="A979" s="41"/>
    </row>
    <row r="980">
      <c r="A980" s="41"/>
    </row>
    <row r="981">
      <c r="A981" s="41"/>
    </row>
    <row r="982">
      <c r="A982" s="41"/>
    </row>
    <row r="983">
      <c r="A983" s="41"/>
    </row>
    <row r="984">
      <c r="A984" s="41"/>
    </row>
    <row r="985">
      <c r="A985" s="41"/>
    </row>
    <row r="986">
      <c r="A986" s="41"/>
    </row>
    <row r="987">
      <c r="A987" s="41"/>
    </row>
    <row r="988">
      <c r="A988" s="41"/>
    </row>
    <row r="989">
      <c r="A989" s="41"/>
    </row>
    <row r="990">
      <c r="A990" s="41"/>
    </row>
    <row r="991">
      <c r="A991" s="41"/>
    </row>
    <row r="992">
      <c r="A992" s="41"/>
    </row>
    <row r="993">
      <c r="A993" s="41"/>
    </row>
    <row r="994">
      <c r="A994" s="41"/>
    </row>
    <row r="995">
      <c r="A995" s="41"/>
    </row>
    <row r="996">
      <c r="A996" s="41"/>
    </row>
    <row r="997">
      <c r="A997" s="41"/>
    </row>
    <row r="998">
      <c r="A998" s="41"/>
    </row>
    <row r="999">
      <c r="A999" s="41"/>
    </row>
    <row r="1000">
      <c r="A1000" s="41"/>
    </row>
    <row r="1001">
      <c r="A1001" s="41"/>
    </row>
  </sheetData>
  <mergeCells count="1">
    <mergeCell ref="B1:E1"/>
  </mergeCells>
  <hyperlinks>
    <hyperlink r:id="rId1" location="gid=0" ref="G2"/>
    <hyperlink r:id="rId2" location="gid=0" ref="G3"/>
    <hyperlink r:id="rId3" location="gid=0" ref="G4"/>
    <hyperlink r:id="rId4" location="gid=0" ref="G5"/>
    <hyperlink r:id="rId5" location="gid=0" ref="G6"/>
    <hyperlink r:id="rId6" location="gid=0" ref="G7"/>
    <hyperlink r:id="rId7" location="gid=0" ref="G8"/>
    <hyperlink r:id="rId8" location="gid=0" ref="G9"/>
    <hyperlink r:id="rId9" location="gid=0" ref="G10"/>
    <hyperlink r:id="rId10" location="gid=0" ref="G11"/>
    <hyperlink r:id="rId11" location="gid=0" ref="G12"/>
    <hyperlink r:id="rId12" location="gid=0" ref="G13"/>
    <hyperlink r:id="rId13" location="gid=0" ref="G14"/>
    <hyperlink r:id="rId14" location="gid=0" ref="G15"/>
    <hyperlink r:id="rId15" location="gid=0" ref="G16"/>
    <hyperlink r:id="rId16" location="gid=0" ref="G17"/>
    <hyperlink r:id="rId17" location="gid=0" ref="G18"/>
    <hyperlink r:id="rId18" location="gid=0" ref="G19"/>
    <hyperlink r:id="rId19" location="gid=0" ref="G20"/>
    <hyperlink r:id="rId20" location="gid=0" ref="G21"/>
    <hyperlink r:id="rId21" location="gid=0" ref="G22"/>
    <hyperlink r:id="rId22" location="gid=0" ref="G23"/>
    <hyperlink r:id="rId23" location="gid=0" ref="G24"/>
    <hyperlink r:id="rId24" location="gid=0" ref="G25"/>
    <hyperlink r:id="rId25" location="gid=0" ref="G26"/>
    <hyperlink r:id="rId26" location="gid=0" ref="G27"/>
    <hyperlink r:id="rId27" location="gid=0" ref="G28"/>
    <hyperlink r:id="rId28" location="gid=0" ref="G29"/>
    <hyperlink r:id="rId29" location="gid=0" ref="G30"/>
    <hyperlink r:id="rId30" location="gid=0" ref="G31"/>
    <hyperlink r:id="rId31" location="gid=0" ref="G32"/>
    <hyperlink r:id="rId32" location="gid=0" ref="G33"/>
  </hyperlinks>
  <drawing r:id="rId33"/>
  <tableParts count="1">
    <tablePart r:id="rId3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13"/>
    <col customWidth="1" min="2" max="5" width="16.5"/>
    <col customWidth="1" min="7" max="7" width="19.88"/>
  </cols>
  <sheetData>
    <row r="1">
      <c r="A1" s="1" t="s">
        <v>0</v>
      </c>
      <c r="B1" s="2" t="s">
        <v>1</v>
      </c>
      <c r="C1" s="3"/>
      <c r="D1" s="3"/>
      <c r="E1" s="4"/>
      <c r="F1" s="5" t="s">
        <v>2</v>
      </c>
      <c r="G1" s="5" t="s">
        <v>3</v>
      </c>
    </row>
    <row r="2">
      <c r="A2" s="6" t="s">
        <v>4</v>
      </c>
      <c r="B2" s="7" t="s">
        <v>5</v>
      </c>
      <c r="C2" s="8" t="s">
        <v>6</v>
      </c>
      <c r="D2" s="9" t="s">
        <v>7</v>
      </c>
      <c r="E2" s="10" t="s">
        <v>8</v>
      </c>
      <c r="F2" s="11" t="s">
        <v>9</v>
      </c>
      <c r="G2" s="12" t="s">
        <v>218</v>
      </c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>
      <c r="A3" s="6" t="s">
        <v>11</v>
      </c>
      <c r="B3" s="15" t="s">
        <v>12</v>
      </c>
      <c r="C3" s="16" t="s">
        <v>13</v>
      </c>
      <c r="D3" s="17" t="s">
        <v>14</v>
      </c>
      <c r="E3" s="18" t="s">
        <v>15</v>
      </c>
      <c r="F3" s="19" t="s">
        <v>16</v>
      </c>
      <c r="G3" s="20" t="s">
        <v>219</v>
      </c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>
      <c r="A4" s="6" t="s">
        <v>18</v>
      </c>
      <c r="B4" s="15" t="s">
        <v>19</v>
      </c>
      <c r="C4" s="16" t="s">
        <v>20</v>
      </c>
      <c r="D4" s="17" t="s">
        <v>21</v>
      </c>
      <c r="E4" s="18" t="s">
        <v>22</v>
      </c>
      <c r="F4" s="19" t="s">
        <v>23</v>
      </c>
      <c r="G4" s="21" t="s">
        <v>220</v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</row>
    <row r="5">
      <c r="A5" s="6" t="s">
        <v>25</v>
      </c>
      <c r="B5" s="15" t="s">
        <v>26</v>
      </c>
      <c r="C5" s="16" t="s">
        <v>27</v>
      </c>
      <c r="D5" s="17" t="s">
        <v>28</v>
      </c>
      <c r="E5" s="18" t="s">
        <v>29</v>
      </c>
      <c r="F5" s="19" t="s">
        <v>30</v>
      </c>
      <c r="G5" s="21" t="s">
        <v>221</v>
      </c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</row>
    <row r="6">
      <c r="A6" s="6">
        <v>3.0</v>
      </c>
      <c r="B6" s="15" t="s">
        <v>32</v>
      </c>
      <c r="C6" s="16" t="s">
        <v>33</v>
      </c>
      <c r="D6" s="17" t="s">
        <v>34</v>
      </c>
      <c r="E6" s="18" t="s">
        <v>35</v>
      </c>
      <c r="F6" s="19" t="s">
        <v>36</v>
      </c>
      <c r="G6" s="21" t="s">
        <v>222</v>
      </c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>
      <c r="A7" s="6" t="s">
        <v>38</v>
      </c>
      <c r="B7" s="23" t="s">
        <v>39</v>
      </c>
      <c r="C7" s="17" t="s">
        <v>40</v>
      </c>
      <c r="D7" s="17" t="s">
        <v>41</v>
      </c>
      <c r="E7" s="18" t="s">
        <v>42</v>
      </c>
      <c r="F7" s="19" t="s">
        <v>43</v>
      </c>
      <c r="G7" s="21" t="s">
        <v>223</v>
      </c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</row>
    <row r="8">
      <c r="A8" s="6" t="s">
        <v>45</v>
      </c>
      <c r="B8" s="15" t="s">
        <v>46</v>
      </c>
      <c r="C8" s="17" t="s">
        <v>47</v>
      </c>
      <c r="D8" s="17" t="s">
        <v>48</v>
      </c>
      <c r="E8" s="18" t="s">
        <v>49</v>
      </c>
      <c r="F8" s="19" t="s">
        <v>50</v>
      </c>
      <c r="G8" s="21" t="s">
        <v>224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>
      <c r="A9" s="6">
        <v>5.0</v>
      </c>
      <c r="B9" s="15" t="s">
        <v>52</v>
      </c>
      <c r="C9" s="17" t="s">
        <v>53</v>
      </c>
      <c r="D9" s="17" t="s">
        <v>54</v>
      </c>
      <c r="E9" s="18" t="s">
        <v>55</v>
      </c>
      <c r="F9" s="19" t="s">
        <v>56</v>
      </c>
      <c r="G9" s="21" t="s">
        <v>225</v>
      </c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>
      <c r="A10" s="6" t="s">
        <v>58</v>
      </c>
      <c r="B10" s="23" t="s">
        <v>59</v>
      </c>
      <c r="C10" s="17" t="s">
        <v>60</v>
      </c>
      <c r="D10" s="16" t="s">
        <v>61</v>
      </c>
      <c r="E10" s="18" t="s">
        <v>62</v>
      </c>
      <c r="F10" s="19" t="s">
        <v>63</v>
      </c>
      <c r="G10" s="21" t="s">
        <v>226</v>
      </c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>
      <c r="A11" s="6" t="s">
        <v>65</v>
      </c>
      <c r="B11" s="23" t="s">
        <v>66</v>
      </c>
      <c r="C11" s="24" t="s">
        <v>67</v>
      </c>
      <c r="D11" s="16" t="s">
        <v>68</v>
      </c>
      <c r="E11" s="18" t="s">
        <v>69</v>
      </c>
      <c r="F11" s="19" t="s">
        <v>70</v>
      </c>
      <c r="G11" s="21" t="s">
        <v>227</v>
      </c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>
      <c r="A12" s="6">
        <v>7.0</v>
      </c>
      <c r="B12" s="23" t="s">
        <v>72</v>
      </c>
      <c r="C12" s="25" t="s">
        <v>73</v>
      </c>
      <c r="D12" s="17" t="s">
        <v>74</v>
      </c>
      <c r="E12" s="18" t="s">
        <v>75</v>
      </c>
      <c r="F12" s="19" t="s">
        <v>76</v>
      </c>
      <c r="G12" s="21" t="s">
        <v>228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>
      <c r="A13" s="6" t="s">
        <v>78</v>
      </c>
      <c r="B13" s="23" t="s">
        <v>79</v>
      </c>
      <c r="C13" s="25" t="s">
        <v>80</v>
      </c>
      <c r="D13" s="17" t="s">
        <v>81</v>
      </c>
      <c r="E13" s="18" t="s">
        <v>82</v>
      </c>
      <c r="F13" s="19" t="s">
        <v>83</v>
      </c>
      <c r="G13" s="21" t="s">
        <v>229</v>
      </c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>
      <c r="A14" s="6" t="s">
        <v>85</v>
      </c>
      <c r="B14" s="23" t="s">
        <v>86</v>
      </c>
      <c r="C14" s="25" t="s">
        <v>87</v>
      </c>
      <c r="D14" s="16" t="s">
        <v>88</v>
      </c>
      <c r="E14" s="18" t="s">
        <v>89</v>
      </c>
      <c r="F14" s="19" t="s">
        <v>90</v>
      </c>
      <c r="G14" s="21" t="s">
        <v>230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>
      <c r="A15" s="6" t="s">
        <v>92</v>
      </c>
      <c r="B15" s="15" t="s">
        <v>93</v>
      </c>
      <c r="C15" s="25" t="s">
        <v>94</v>
      </c>
      <c r="D15" s="17" t="s">
        <v>95</v>
      </c>
      <c r="E15" s="18" t="s">
        <v>96</v>
      </c>
      <c r="F15" s="19" t="s">
        <v>97</v>
      </c>
      <c r="G15" s="21" t="s">
        <v>231</v>
      </c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>
      <c r="A16" s="6" t="s">
        <v>99</v>
      </c>
      <c r="B16" s="23" t="s">
        <v>100</v>
      </c>
      <c r="C16" s="17" t="s">
        <v>101</v>
      </c>
      <c r="D16" s="17" t="s">
        <v>102</v>
      </c>
      <c r="E16" s="18" t="s">
        <v>103</v>
      </c>
      <c r="F16" s="19" t="s">
        <v>104</v>
      </c>
      <c r="G16" s="21" t="s">
        <v>232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>
      <c r="A17" s="6" t="s">
        <v>106</v>
      </c>
      <c r="B17" s="23" t="s">
        <v>107</v>
      </c>
      <c r="C17" s="17" t="s">
        <v>108</v>
      </c>
      <c r="D17" s="16" t="s">
        <v>109</v>
      </c>
      <c r="E17" s="18" t="s">
        <v>110</v>
      </c>
      <c r="F17" s="19" t="s">
        <v>111</v>
      </c>
      <c r="G17" s="21" t="s">
        <v>233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>
      <c r="A18" s="6" t="s">
        <v>113</v>
      </c>
      <c r="B18" s="23" t="s">
        <v>114</v>
      </c>
      <c r="C18" s="17" t="s">
        <v>115</v>
      </c>
      <c r="D18" s="17" t="s">
        <v>116</v>
      </c>
      <c r="E18" s="18" t="s">
        <v>117</v>
      </c>
      <c r="F18" s="19" t="s">
        <v>118</v>
      </c>
      <c r="G18" s="21" t="s">
        <v>234</v>
      </c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>
      <c r="A19" s="6" t="s">
        <v>120</v>
      </c>
      <c r="B19" s="23" t="s">
        <v>121</v>
      </c>
      <c r="C19" s="17" t="s">
        <v>122</v>
      </c>
      <c r="D19" s="26" t="s">
        <v>123</v>
      </c>
      <c r="E19" s="18" t="s">
        <v>124</v>
      </c>
      <c r="F19" s="19" t="s">
        <v>125</v>
      </c>
      <c r="G19" s="21" t="s">
        <v>235</v>
      </c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>
      <c r="A20" s="6" t="s">
        <v>127</v>
      </c>
      <c r="B20" s="23" t="s">
        <v>128</v>
      </c>
      <c r="C20" s="17" t="s">
        <v>129</v>
      </c>
      <c r="D20" s="17" t="s">
        <v>130</v>
      </c>
      <c r="E20" s="18" t="s">
        <v>131</v>
      </c>
      <c r="F20" s="19" t="s">
        <v>132</v>
      </c>
      <c r="G20" s="21" t="s">
        <v>236</v>
      </c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>
      <c r="A21" s="6" t="s">
        <v>134</v>
      </c>
      <c r="B21" s="23" t="s">
        <v>135</v>
      </c>
      <c r="C21" s="25" t="s">
        <v>136</v>
      </c>
      <c r="D21" s="24" t="s">
        <v>137</v>
      </c>
      <c r="E21" s="27" t="s">
        <v>138</v>
      </c>
      <c r="F21" s="19" t="s">
        <v>139</v>
      </c>
      <c r="G21" s="21" t="s">
        <v>237</v>
      </c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>
      <c r="A22" s="6" t="s">
        <v>141</v>
      </c>
      <c r="B22" s="28" t="s">
        <v>142</v>
      </c>
      <c r="C22" s="25" t="s">
        <v>143</v>
      </c>
      <c r="D22" s="24" t="s">
        <v>144</v>
      </c>
      <c r="E22" s="27" t="s">
        <v>145</v>
      </c>
      <c r="F22" s="19" t="s">
        <v>146</v>
      </c>
      <c r="G22" s="21" t="s">
        <v>238</v>
      </c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>
      <c r="A23" s="6" t="s">
        <v>148</v>
      </c>
      <c r="B23" s="28" t="s">
        <v>149</v>
      </c>
      <c r="C23" s="25" t="s">
        <v>150</v>
      </c>
      <c r="D23" s="24" t="s">
        <v>151</v>
      </c>
      <c r="E23" s="27" t="s">
        <v>152</v>
      </c>
      <c r="F23" s="19" t="s">
        <v>153</v>
      </c>
      <c r="G23" s="21" t="s">
        <v>239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>
      <c r="A24" s="6" t="s">
        <v>155</v>
      </c>
      <c r="B24" s="28" t="s">
        <v>156</v>
      </c>
      <c r="C24" s="25" t="s">
        <v>157</v>
      </c>
      <c r="D24" s="25" t="s">
        <v>158</v>
      </c>
      <c r="E24" s="27" t="s">
        <v>159</v>
      </c>
      <c r="F24" s="19" t="s">
        <v>160</v>
      </c>
      <c r="G24" s="21" t="s">
        <v>240</v>
      </c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>
      <c r="A25" s="6" t="s">
        <v>162</v>
      </c>
      <c r="B25" s="28" t="s">
        <v>163</v>
      </c>
      <c r="C25" s="25" t="s">
        <v>164</v>
      </c>
      <c r="D25" s="25" t="s">
        <v>165</v>
      </c>
      <c r="E25" s="27" t="s">
        <v>166</v>
      </c>
      <c r="F25" s="19" t="s">
        <v>167</v>
      </c>
      <c r="G25" s="21" t="s">
        <v>241</v>
      </c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>
      <c r="A26" s="6" t="s">
        <v>169</v>
      </c>
      <c r="B26" s="29" t="s">
        <v>170</v>
      </c>
      <c r="C26" s="25" t="s">
        <v>171</v>
      </c>
      <c r="D26" s="30"/>
      <c r="E26" s="27" t="s">
        <v>172</v>
      </c>
      <c r="F26" s="19" t="s">
        <v>173</v>
      </c>
      <c r="G26" s="21" t="s">
        <v>242</v>
      </c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>
      <c r="A27" s="6" t="s">
        <v>175</v>
      </c>
      <c r="B27" s="29" t="s">
        <v>176</v>
      </c>
      <c r="C27" s="25" t="s">
        <v>177</v>
      </c>
      <c r="D27" s="30"/>
      <c r="E27" s="27" t="s">
        <v>178</v>
      </c>
      <c r="F27" s="19" t="s">
        <v>179</v>
      </c>
      <c r="G27" s="21" t="s">
        <v>243</v>
      </c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>
      <c r="A28" s="6" t="s">
        <v>181</v>
      </c>
      <c r="B28" s="29" t="s">
        <v>182</v>
      </c>
      <c r="C28" s="25" t="s">
        <v>183</v>
      </c>
      <c r="D28" s="30"/>
      <c r="E28" s="27" t="s">
        <v>184</v>
      </c>
      <c r="F28" s="19" t="s">
        <v>185</v>
      </c>
      <c r="G28" s="42" t="s">
        <v>244</v>
      </c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>
      <c r="A29" s="6" t="s">
        <v>187</v>
      </c>
      <c r="B29" s="29" t="s">
        <v>188</v>
      </c>
      <c r="C29" s="25" t="s">
        <v>189</v>
      </c>
      <c r="D29" s="30"/>
      <c r="E29" s="27" t="s">
        <v>190</v>
      </c>
      <c r="F29" s="19" t="s">
        <v>191</v>
      </c>
      <c r="G29" s="21" t="s">
        <v>245</v>
      </c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>
      <c r="A30" s="6" t="s">
        <v>193</v>
      </c>
      <c r="B30" s="29" t="s">
        <v>194</v>
      </c>
      <c r="C30" s="25" t="s">
        <v>195</v>
      </c>
      <c r="D30" s="30"/>
      <c r="E30" s="27" t="s">
        <v>196</v>
      </c>
      <c r="F30" s="19" t="s">
        <v>197</v>
      </c>
      <c r="G30" s="21" t="s">
        <v>246</v>
      </c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>
      <c r="A31" s="6" t="s">
        <v>199</v>
      </c>
      <c r="B31" s="29" t="s">
        <v>200</v>
      </c>
      <c r="C31" s="30" t="s">
        <v>201</v>
      </c>
      <c r="D31" s="25"/>
      <c r="E31" s="27" t="s">
        <v>202</v>
      </c>
      <c r="F31" s="19" t="s">
        <v>203</v>
      </c>
      <c r="G31" s="21" t="s">
        <v>247</v>
      </c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>
      <c r="A32" s="6" t="s">
        <v>205</v>
      </c>
      <c r="B32" s="29" t="s">
        <v>206</v>
      </c>
      <c r="C32" s="30" t="s">
        <v>207</v>
      </c>
      <c r="D32" s="30" t="s">
        <v>208</v>
      </c>
      <c r="E32" s="27" t="s">
        <v>209</v>
      </c>
      <c r="F32" s="19" t="s">
        <v>210</v>
      </c>
      <c r="G32" s="21" t="s">
        <v>248</v>
      </c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>
      <c r="A33" s="31">
        <v>18.0</v>
      </c>
      <c r="B33" s="32" t="s">
        <v>212</v>
      </c>
      <c r="C33" s="33" t="s">
        <v>213</v>
      </c>
      <c r="D33" s="34" t="s">
        <v>214</v>
      </c>
      <c r="E33" s="35" t="s">
        <v>215</v>
      </c>
      <c r="F33" s="36" t="s">
        <v>216</v>
      </c>
      <c r="G33" s="37" t="s">
        <v>249</v>
      </c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>
      <c r="A34" s="43"/>
      <c r="B34" s="44"/>
      <c r="C34" s="45"/>
      <c r="D34" s="45"/>
      <c r="E34" s="45"/>
      <c r="F34" s="4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>
      <c r="A35" s="13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>
      <c r="A36" s="1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>
      <c r="A37" s="13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</sheetData>
  <mergeCells count="1">
    <mergeCell ref="B1:E1"/>
  </mergeCells>
  <hyperlinks>
    <hyperlink r:id="rId1" location="gid=0" ref="G2"/>
    <hyperlink r:id="rId2" location="gid=0" ref="G3"/>
    <hyperlink r:id="rId3" location="gid=0" ref="G4"/>
    <hyperlink r:id="rId4" location="gid=0" ref="G5"/>
    <hyperlink r:id="rId5" location="gid=0" ref="G6"/>
    <hyperlink r:id="rId6" location="gid=0" ref="G7"/>
    <hyperlink r:id="rId7" location="gid=0" ref="G8"/>
    <hyperlink r:id="rId8" location="gid=0" ref="G9"/>
    <hyperlink r:id="rId9" location="gid=0" ref="G10"/>
    <hyperlink r:id="rId10" location="gid=0" ref="G11"/>
    <hyperlink r:id="rId11" location="gid=0" ref="G12"/>
    <hyperlink r:id="rId12" location="gid=0" ref="G13"/>
    <hyperlink r:id="rId13" location="gid=0" ref="G14"/>
    <hyperlink r:id="rId14" location="gid=0" ref="G15"/>
    <hyperlink r:id="rId15" location="gid=0" ref="G16"/>
    <hyperlink r:id="rId16" location="gid=0" ref="G17"/>
    <hyperlink r:id="rId17" location="gid=0" ref="G18"/>
    <hyperlink r:id="rId18" location="gid=0" ref="G19"/>
    <hyperlink r:id="rId19" location="gid=0" ref="G20"/>
    <hyperlink r:id="rId20" location="gid=0" ref="G21"/>
    <hyperlink r:id="rId21" location="gid=0" ref="G22"/>
    <hyperlink r:id="rId22" location="gid=0" ref="G23"/>
    <hyperlink r:id="rId23" location="gid=0" ref="G24"/>
    <hyperlink r:id="rId24" location="gid=0" ref="G25"/>
    <hyperlink r:id="rId25" location="gid=0" ref="G26"/>
    <hyperlink r:id="rId26" location="gid=0" ref="G27"/>
    <hyperlink r:id="rId27" location="gid=0" ref="G28"/>
    <hyperlink r:id="rId28" location="gid=0" ref="G29"/>
    <hyperlink r:id="rId29" location="gid=0" ref="G30"/>
    <hyperlink r:id="rId30" location="gid=0" ref="G31"/>
    <hyperlink r:id="rId31" location="gid=0" ref="G32"/>
    <hyperlink r:id="rId32" location="gid=0" ref="G33"/>
  </hyperlinks>
  <drawing r:id="rId33"/>
  <tableParts count="1">
    <tablePart r:id="rId3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2" max="2" width="8.25"/>
    <col customWidth="1" min="3" max="3" width="14.5"/>
    <col customWidth="1" min="4" max="24" width="5.13"/>
  </cols>
  <sheetData>
    <row r="1">
      <c r="A1" s="46" t="str">
        <f>IFERROR(__xludf.DUMMYFUNCTION("IMPORTRANGE(Key!$A1,""'Group'!c1"")"),"Sand Creek Station Intercollegiate")</f>
        <v>Sand Creek Station Intercollegiate</v>
      </c>
      <c r="D1" s="47">
        <v>1.0</v>
      </c>
      <c r="E1" s="47">
        <v>2.0</v>
      </c>
      <c r="F1" s="47">
        <v>3.0</v>
      </c>
      <c r="G1" s="47">
        <v>4.0</v>
      </c>
      <c r="H1" s="47">
        <v>5.0</v>
      </c>
      <c r="I1" s="47">
        <v>6.0</v>
      </c>
      <c r="J1" s="47">
        <v>7.0</v>
      </c>
      <c r="K1" s="47">
        <v>8.0</v>
      </c>
      <c r="L1" s="47">
        <v>9.0</v>
      </c>
      <c r="M1" s="47" t="s">
        <v>250</v>
      </c>
      <c r="N1" s="47">
        <v>10.0</v>
      </c>
      <c r="O1" s="47">
        <v>11.0</v>
      </c>
      <c r="P1" s="47">
        <v>12.0</v>
      </c>
      <c r="Q1" s="47">
        <v>13.0</v>
      </c>
      <c r="R1" s="47">
        <v>14.0</v>
      </c>
      <c r="S1" s="47">
        <v>15.0</v>
      </c>
      <c r="T1" s="47">
        <v>16.0</v>
      </c>
      <c r="U1" s="47">
        <v>17.0</v>
      </c>
      <c r="V1" s="47">
        <v>18.0</v>
      </c>
      <c r="W1" s="47" t="s">
        <v>251</v>
      </c>
      <c r="X1" s="47" t="s">
        <v>252</v>
      </c>
    </row>
    <row r="2">
      <c r="A2" s="47"/>
      <c r="B2" s="46" t="str">
        <f>IFERROR(__xludf.DUMMYFUNCTION("IMPORTRANGE(Key!$A1,""'Group'!a3:w7"")"),"")</f>
        <v/>
      </c>
      <c r="C2" s="46" t="str">
        <f>IFERROR(__xludf.DUMMYFUNCTION("""COMPUTED_VALUE"""),"Name")</f>
        <v>Name</v>
      </c>
      <c r="D2" s="48">
        <f>IFERROR(__xludf.DUMMYFUNCTION("""COMPUTED_VALUE"""),4.0)</f>
        <v>4</v>
      </c>
      <c r="E2" s="48">
        <f>IFERROR(__xludf.DUMMYFUNCTION("""COMPUTED_VALUE"""),5.0)</f>
        <v>5</v>
      </c>
      <c r="F2" s="48">
        <f>IFERROR(__xludf.DUMMYFUNCTION("""COMPUTED_VALUE"""),3.0)</f>
        <v>3</v>
      </c>
      <c r="G2" s="48">
        <f>IFERROR(__xludf.DUMMYFUNCTION("""COMPUTED_VALUE"""),5.0)</f>
        <v>5</v>
      </c>
      <c r="H2" s="48">
        <f>IFERROR(__xludf.DUMMYFUNCTION("""COMPUTED_VALUE"""),4.0)</f>
        <v>4</v>
      </c>
      <c r="I2" s="48">
        <f>IFERROR(__xludf.DUMMYFUNCTION("""COMPUTED_VALUE"""),4.0)</f>
        <v>4</v>
      </c>
      <c r="J2" s="48">
        <f>IFERROR(__xludf.DUMMYFUNCTION("""COMPUTED_VALUE"""),3.0)</f>
        <v>3</v>
      </c>
      <c r="K2" s="48">
        <f>IFERROR(__xludf.DUMMYFUNCTION("""COMPUTED_VALUE"""),4.0)</f>
        <v>4</v>
      </c>
      <c r="L2" s="48">
        <f>IFERROR(__xludf.DUMMYFUNCTION("""COMPUTED_VALUE"""),4.0)</f>
        <v>4</v>
      </c>
      <c r="M2" s="49">
        <f>IFERROR(__xludf.DUMMYFUNCTION("""COMPUTED_VALUE"""),36.0)</f>
        <v>36</v>
      </c>
      <c r="N2" s="48">
        <f>IFERROR(__xludf.DUMMYFUNCTION("""COMPUTED_VALUE"""),5.0)</f>
        <v>5</v>
      </c>
      <c r="O2" s="48">
        <f>IFERROR(__xludf.DUMMYFUNCTION("""COMPUTED_VALUE"""),4.0)</f>
        <v>4</v>
      </c>
      <c r="P2" s="48">
        <f>IFERROR(__xludf.DUMMYFUNCTION("""COMPUTED_VALUE"""),4.0)</f>
        <v>4</v>
      </c>
      <c r="Q2" s="48">
        <f>IFERROR(__xludf.DUMMYFUNCTION("""COMPUTED_VALUE"""),3.0)</f>
        <v>3</v>
      </c>
      <c r="R2" s="48">
        <f>IFERROR(__xludf.DUMMYFUNCTION("""COMPUTED_VALUE"""),4.0)</f>
        <v>4</v>
      </c>
      <c r="S2" s="48">
        <f>IFERROR(__xludf.DUMMYFUNCTION("""COMPUTED_VALUE"""),4.0)</f>
        <v>4</v>
      </c>
      <c r="T2" s="48">
        <f>IFERROR(__xludf.DUMMYFUNCTION("""COMPUTED_VALUE"""),5.0)</f>
        <v>5</v>
      </c>
      <c r="U2" s="48">
        <f>IFERROR(__xludf.DUMMYFUNCTION("""COMPUTED_VALUE"""),3.0)</f>
        <v>3</v>
      </c>
      <c r="V2" s="48">
        <f>IFERROR(__xludf.DUMMYFUNCTION("""COMPUTED_VALUE"""),4.0)</f>
        <v>4</v>
      </c>
      <c r="W2" s="49">
        <f>IFERROR(__xludf.DUMMYFUNCTION("""COMPUTED_VALUE"""),36.0)</f>
        <v>36</v>
      </c>
      <c r="X2" s="49">
        <f>IFERROR(__xludf.DUMMYFUNCTION("""COMPUTED_VALUE"""),72.0)</f>
        <v>72</v>
      </c>
    </row>
    <row r="3">
      <c r="A3" s="47" t="s">
        <v>9</v>
      </c>
      <c r="B3" s="50" t="str">
        <f>IFERROR(__xludf.DUMMYFUNCTION("""COMPUTED_VALUE"""),"x")</f>
        <v>x</v>
      </c>
      <c r="C3" s="51" t="str">
        <f>IFERROR(__xludf.DUMMYFUNCTION("""COMPUTED_VALUE"""),"Andreas Aho")</f>
        <v>Andreas Aho</v>
      </c>
      <c r="D3" s="52">
        <f>IFERROR(__xludf.DUMMYFUNCTION("""COMPUTED_VALUE"""),5.0)</f>
        <v>5</v>
      </c>
      <c r="E3" s="52">
        <f>IFERROR(__xludf.DUMMYFUNCTION("""COMPUTED_VALUE"""),7.0)</f>
        <v>7</v>
      </c>
      <c r="F3" s="52">
        <f>IFERROR(__xludf.DUMMYFUNCTION("""COMPUTED_VALUE"""),3.0)</f>
        <v>3</v>
      </c>
      <c r="G3" s="52">
        <f>IFERROR(__xludf.DUMMYFUNCTION("""COMPUTED_VALUE"""),6.0)</f>
        <v>6</v>
      </c>
      <c r="H3" s="52">
        <f>IFERROR(__xludf.DUMMYFUNCTION("""COMPUTED_VALUE"""),3.0)</f>
        <v>3</v>
      </c>
      <c r="I3" s="52">
        <f>IFERROR(__xludf.DUMMYFUNCTION("""COMPUTED_VALUE"""),4.0)</f>
        <v>4</v>
      </c>
      <c r="J3" s="52">
        <f>IFERROR(__xludf.DUMMYFUNCTION("""COMPUTED_VALUE"""),4.0)</f>
        <v>4</v>
      </c>
      <c r="K3" s="52">
        <f>IFERROR(__xludf.DUMMYFUNCTION("""COMPUTED_VALUE"""),5.0)</f>
        <v>5</v>
      </c>
      <c r="L3" s="52">
        <f>IFERROR(__xludf.DUMMYFUNCTION("""COMPUTED_VALUE"""),5.0)</f>
        <v>5</v>
      </c>
      <c r="M3" s="52">
        <f>IFERROR(__xludf.DUMMYFUNCTION("""COMPUTED_VALUE"""),42.0)</f>
        <v>42</v>
      </c>
      <c r="N3" s="52">
        <f>IFERROR(__xludf.DUMMYFUNCTION("""COMPUTED_VALUE"""),7.0)</f>
        <v>7</v>
      </c>
      <c r="O3" s="52">
        <f>IFERROR(__xludf.DUMMYFUNCTION("""COMPUTED_VALUE"""),4.0)</f>
        <v>4</v>
      </c>
      <c r="P3" s="52">
        <f>IFERROR(__xludf.DUMMYFUNCTION("""COMPUTED_VALUE"""),4.0)</f>
        <v>4</v>
      </c>
      <c r="Q3" s="52">
        <f>IFERROR(__xludf.DUMMYFUNCTION("""COMPUTED_VALUE"""),4.0)</f>
        <v>4</v>
      </c>
      <c r="R3" s="52">
        <f>IFERROR(__xludf.DUMMYFUNCTION("""COMPUTED_VALUE"""),5.0)</f>
        <v>5</v>
      </c>
      <c r="S3" s="52">
        <f>IFERROR(__xludf.DUMMYFUNCTION("""COMPUTED_VALUE"""),4.0)</f>
        <v>4</v>
      </c>
      <c r="T3" s="52">
        <f>IFERROR(__xludf.DUMMYFUNCTION("""COMPUTED_VALUE"""),7.0)</f>
        <v>7</v>
      </c>
      <c r="U3" s="52">
        <f>IFERROR(__xludf.DUMMYFUNCTION("""COMPUTED_VALUE"""),2.0)</f>
        <v>2</v>
      </c>
      <c r="V3" s="52">
        <f>IFERROR(__xludf.DUMMYFUNCTION("""COMPUTED_VALUE"""),5.0)</f>
        <v>5</v>
      </c>
      <c r="W3" s="52">
        <f>IFERROR(__xludf.DUMMYFUNCTION("""COMPUTED_VALUE"""),42.0)</f>
        <v>42</v>
      </c>
      <c r="X3" s="52">
        <f>IFERROR(__xludf.DUMMYFUNCTION("""COMPUTED_VALUE"""),84.0)</f>
        <v>84</v>
      </c>
    </row>
    <row r="4">
      <c r="A4" s="51"/>
      <c r="B4" s="51"/>
      <c r="C4" s="51" t="str">
        <f>IFERROR(__xludf.DUMMYFUNCTION("""COMPUTED_VALUE"""),"Ryan Weiss")</f>
        <v>Ryan Weiss</v>
      </c>
      <c r="D4" s="52">
        <f>IFERROR(__xludf.DUMMYFUNCTION("""COMPUTED_VALUE"""),5.0)</f>
        <v>5</v>
      </c>
      <c r="E4" s="52">
        <f>IFERROR(__xludf.DUMMYFUNCTION("""COMPUTED_VALUE"""),5.0)</f>
        <v>5</v>
      </c>
      <c r="F4" s="52">
        <f>IFERROR(__xludf.DUMMYFUNCTION("""COMPUTED_VALUE"""),2.0)</f>
        <v>2</v>
      </c>
      <c r="G4" s="52">
        <f>IFERROR(__xludf.DUMMYFUNCTION("""COMPUTED_VALUE"""),4.0)</f>
        <v>4</v>
      </c>
      <c r="H4" s="52">
        <f>IFERROR(__xludf.DUMMYFUNCTION("""COMPUTED_VALUE"""),4.0)</f>
        <v>4</v>
      </c>
      <c r="I4" s="52">
        <f>IFERROR(__xludf.DUMMYFUNCTION("""COMPUTED_VALUE"""),5.0)</f>
        <v>5</v>
      </c>
      <c r="J4" s="52">
        <f>IFERROR(__xludf.DUMMYFUNCTION("""COMPUTED_VALUE"""),4.0)</f>
        <v>4</v>
      </c>
      <c r="K4" s="52">
        <f>IFERROR(__xludf.DUMMYFUNCTION("""COMPUTED_VALUE"""),5.0)</f>
        <v>5</v>
      </c>
      <c r="L4" s="52">
        <f>IFERROR(__xludf.DUMMYFUNCTION("""COMPUTED_VALUE"""),5.0)</f>
        <v>5</v>
      </c>
      <c r="M4" s="52">
        <f>IFERROR(__xludf.DUMMYFUNCTION("""COMPUTED_VALUE"""),39.0)</f>
        <v>39</v>
      </c>
      <c r="N4" s="52">
        <f>IFERROR(__xludf.DUMMYFUNCTION("""COMPUTED_VALUE"""),5.0)</f>
        <v>5</v>
      </c>
      <c r="O4" s="52">
        <f>IFERROR(__xludf.DUMMYFUNCTION("""COMPUTED_VALUE"""),4.0)</f>
        <v>4</v>
      </c>
      <c r="P4" s="52">
        <f>IFERROR(__xludf.DUMMYFUNCTION("""COMPUTED_VALUE"""),4.0)</f>
        <v>4</v>
      </c>
      <c r="Q4" s="52">
        <f>IFERROR(__xludf.DUMMYFUNCTION("""COMPUTED_VALUE"""),3.0)</f>
        <v>3</v>
      </c>
      <c r="R4" s="52">
        <f>IFERROR(__xludf.DUMMYFUNCTION("""COMPUTED_VALUE"""),3.0)</f>
        <v>3</v>
      </c>
      <c r="S4" s="52">
        <f>IFERROR(__xludf.DUMMYFUNCTION("""COMPUTED_VALUE"""),4.0)</f>
        <v>4</v>
      </c>
      <c r="T4" s="52">
        <f>IFERROR(__xludf.DUMMYFUNCTION("""COMPUTED_VALUE"""),5.0)</f>
        <v>5</v>
      </c>
      <c r="U4" s="52">
        <f>IFERROR(__xludf.DUMMYFUNCTION("""COMPUTED_VALUE"""),5.0)</f>
        <v>5</v>
      </c>
      <c r="V4" s="52">
        <f>IFERROR(__xludf.DUMMYFUNCTION("""COMPUTED_VALUE"""),5.0)</f>
        <v>5</v>
      </c>
      <c r="W4" s="52">
        <f>IFERROR(__xludf.DUMMYFUNCTION("""COMPUTED_VALUE"""),38.0)</f>
        <v>38</v>
      </c>
      <c r="X4" s="52">
        <f>IFERROR(__xludf.DUMMYFUNCTION("""COMPUTED_VALUE"""),77.0)</f>
        <v>77</v>
      </c>
    </row>
    <row r="5">
      <c r="B5" s="52" t="str">
        <f>IFERROR(__xludf.DUMMYFUNCTION("""COMPUTED_VALUE"""),"x")</f>
        <v>x</v>
      </c>
      <c r="C5" s="52" t="str">
        <f>IFERROR(__xludf.DUMMYFUNCTION("""COMPUTED_VALUE"""),"Conner Cryer")</f>
        <v>Conner Cryer</v>
      </c>
      <c r="D5" s="52">
        <f>IFERROR(__xludf.DUMMYFUNCTION("""COMPUTED_VALUE"""),4.0)</f>
        <v>4</v>
      </c>
      <c r="E5" s="52">
        <f>IFERROR(__xludf.DUMMYFUNCTION("""COMPUTED_VALUE"""),5.0)</f>
        <v>5</v>
      </c>
      <c r="F5" s="52">
        <f>IFERROR(__xludf.DUMMYFUNCTION("""COMPUTED_VALUE"""),2.0)</f>
        <v>2</v>
      </c>
      <c r="G5" s="52">
        <f>IFERROR(__xludf.DUMMYFUNCTION("""COMPUTED_VALUE"""),5.0)</f>
        <v>5</v>
      </c>
      <c r="H5" s="52">
        <f>IFERROR(__xludf.DUMMYFUNCTION("""COMPUTED_VALUE"""),4.0)</f>
        <v>4</v>
      </c>
      <c r="I5" s="52">
        <f>IFERROR(__xludf.DUMMYFUNCTION("""COMPUTED_VALUE"""),5.0)</f>
        <v>5</v>
      </c>
      <c r="J5" s="52">
        <f>IFERROR(__xludf.DUMMYFUNCTION("""COMPUTED_VALUE"""),4.0)</f>
        <v>4</v>
      </c>
      <c r="K5" s="52">
        <f>IFERROR(__xludf.DUMMYFUNCTION("""COMPUTED_VALUE"""),4.0)</f>
        <v>4</v>
      </c>
      <c r="L5" s="52">
        <f>IFERROR(__xludf.DUMMYFUNCTION("""COMPUTED_VALUE"""),4.0)</f>
        <v>4</v>
      </c>
      <c r="M5" s="52">
        <f>IFERROR(__xludf.DUMMYFUNCTION("""COMPUTED_VALUE"""),37.0)</f>
        <v>37</v>
      </c>
      <c r="N5" s="52">
        <f>IFERROR(__xludf.DUMMYFUNCTION("""COMPUTED_VALUE"""),7.0)</f>
        <v>7</v>
      </c>
      <c r="O5" s="52">
        <f>IFERROR(__xludf.DUMMYFUNCTION("""COMPUTED_VALUE"""),3.0)</f>
        <v>3</v>
      </c>
      <c r="P5" s="52">
        <f>IFERROR(__xludf.DUMMYFUNCTION("""COMPUTED_VALUE"""),4.0)</f>
        <v>4</v>
      </c>
      <c r="Q5" s="52">
        <f>IFERROR(__xludf.DUMMYFUNCTION("""COMPUTED_VALUE"""),4.0)</f>
        <v>4</v>
      </c>
      <c r="R5" s="52">
        <f>IFERROR(__xludf.DUMMYFUNCTION("""COMPUTED_VALUE"""),4.0)</f>
        <v>4</v>
      </c>
      <c r="S5" s="52">
        <f>IFERROR(__xludf.DUMMYFUNCTION("""COMPUTED_VALUE"""),4.0)</f>
        <v>4</v>
      </c>
      <c r="T5" s="52">
        <f>IFERROR(__xludf.DUMMYFUNCTION("""COMPUTED_VALUE"""),6.0)</f>
        <v>6</v>
      </c>
      <c r="U5" s="52">
        <f>IFERROR(__xludf.DUMMYFUNCTION("""COMPUTED_VALUE"""),3.0)</f>
        <v>3</v>
      </c>
      <c r="V5" s="52">
        <f>IFERROR(__xludf.DUMMYFUNCTION("""COMPUTED_VALUE"""),6.0)</f>
        <v>6</v>
      </c>
      <c r="W5" s="52">
        <f>IFERROR(__xludf.DUMMYFUNCTION("""COMPUTED_VALUE"""),41.0)</f>
        <v>41</v>
      </c>
      <c r="X5" s="52">
        <f>IFERROR(__xludf.DUMMYFUNCTION("""COMPUTED_VALUE"""),78.0)</f>
        <v>78</v>
      </c>
    </row>
    <row r="6">
      <c r="B6" s="52" t="str">
        <f>IFERROR(__xludf.DUMMYFUNCTION("""COMPUTED_VALUE"""),"x")</f>
        <v>x</v>
      </c>
      <c r="C6" s="52" t="str">
        <f>IFERROR(__xludf.DUMMYFUNCTION("""COMPUTED_VALUE"""),"Max Gardner")</f>
        <v>Max Gardner</v>
      </c>
      <c r="D6" s="52">
        <f>IFERROR(__xludf.DUMMYFUNCTION("""COMPUTED_VALUE"""),4.0)</f>
        <v>4</v>
      </c>
      <c r="E6" s="52">
        <f>IFERROR(__xludf.DUMMYFUNCTION("""COMPUTED_VALUE"""),6.0)</f>
        <v>6</v>
      </c>
      <c r="F6" s="52">
        <f>IFERROR(__xludf.DUMMYFUNCTION("""COMPUTED_VALUE"""),4.0)</f>
        <v>4</v>
      </c>
      <c r="G6" s="52">
        <f>IFERROR(__xludf.DUMMYFUNCTION("""COMPUTED_VALUE"""),5.0)</f>
        <v>5</v>
      </c>
      <c r="H6" s="52">
        <f>IFERROR(__xludf.DUMMYFUNCTION("""COMPUTED_VALUE"""),5.0)</f>
        <v>5</v>
      </c>
      <c r="I6" s="52">
        <f>IFERROR(__xludf.DUMMYFUNCTION("""COMPUTED_VALUE"""),4.0)</f>
        <v>4</v>
      </c>
      <c r="J6" s="52">
        <f>IFERROR(__xludf.DUMMYFUNCTION("""COMPUTED_VALUE"""),3.0)</f>
        <v>3</v>
      </c>
      <c r="K6" s="52">
        <f>IFERROR(__xludf.DUMMYFUNCTION("""COMPUTED_VALUE"""),5.0)</f>
        <v>5</v>
      </c>
      <c r="L6" s="52">
        <f>IFERROR(__xludf.DUMMYFUNCTION("""COMPUTED_VALUE"""),3.0)</f>
        <v>3</v>
      </c>
      <c r="M6" s="52">
        <f>IFERROR(__xludf.DUMMYFUNCTION("""COMPUTED_VALUE"""),39.0)</f>
        <v>39</v>
      </c>
      <c r="N6" s="52">
        <f>IFERROR(__xludf.DUMMYFUNCTION("""COMPUTED_VALUE"""),5.0)</f>
        <v>5</v>
      </c>
      <c r="O6" s="52">
        <f>IFERROR(__xludf.DUMMYFUNCTION("""COMPUTED_VALUE"""),4.0)</f>
        <v>4</v>
      </c>
      <c r="P6" s="52">
        <f>IFERROR(__xludf.DUMMYFUNCTION("""COMPUTED_VALUE"""),4.0)</f>
        <v>4</v>
      </c>
      <c r="Q6" s="52">
        <f>IFERROR(__xludf.DUMMYFUNCTION("""COMPUTED_VALUE"""),3.0)</f>
        <v>3</v>
      </c>
      <c r="R6" s="52">
        <f>IFERROR(__xludf.DUMMYFUNCTION("""COMPUTED_VALUE"""),4.0)</f>
        <v>4</v>
      </c>
      <c r="S6" s="52">
        <f>IFERROR(__xludf.DUMMYFUNCTION("""COMPUTED_VALUE"""),3.0)</f>
        <v>3</v>
      </c>
      <c r="T6" s="52">
        <f>IFERROR(__xludf.DUMMYFUNCTION("""COMPUTED_VALUE"""),4.0)</f>
        <v>4</v>
      </c>
      <c r="U6" s="52">
        <f>IFERROR(__xludf.DUMMYFUNCTION("""COMPUTED_VALUE"""),3.0)</f>
        <v>3</v>
      </c>
      <c r="V6" s="52">
        <f>IFERROR(__xludf.DUMMYFUNCTION("""COMPUTED_VALUE"""),6.0)</f>
        <v>6</v>
      </c>
      <c r="W6" s="52">
        <f>IFERROR(__xludf.DUMMYFUNCTION("""COMPUTED_VALUE"""),36.0)</f>
        <v>36</v>
      </c>
      <c r="X6" s="52">
        <f>IFERROR(__xludf.DUMMYFUNCTION("""COMPUTED_VALUE"""),75.0)</f>
        <v>75</v>
      </c>
    </row>
    <row r="7">
      <c r="A7" s="47" t="s">
        <v>16</v>
      </c>
      <c r="B7" s="51" t="str">
        <f>IFERROR(__xludf.DUMMYFUNCTION("IMPORTRANGE(Key!$A2,""'Group'!a4:w7"")"),"x")</f>
        <v>x</v>
      </c>
      <c r="C7" s="51" t="str">
        <f>IFERROR(__xludf.DUMMYFUNCTION("""COMPUTED_VALUE"""),"David Darrah")</f>
        <v>David Darrah</v>
      </c>
      <c r="D7" s="52">
        <f>IFERROR(__xludf.DUMMYFUNCTION("""COMPUTED_VALUE"""),5.0)</f>
        <v>5</v>
      </c>
      <c r="E7" s="52">
        <f>IFERROR(__xludf.DUMMYFUNCTION("""COMPUTED_VALUE"""),6.0)</f>
        <v>6</v>
      </c>
      <c r="F7" s="52">
        <f>IFERROR(__xludf.DUMMYFUNCTION("""COMPUTED_VALUE"""),3.0)</f>
        <v>3</v>
      </c>
      <c r="G7" s="52">
        <f>IFERROR(__xludf.DUMMYFUNCTION("""COMPUTED_VALUE"""),6.0)</f>
        <v>6</v>
      </c>
      <c r="H7" s="52">
        <f>IFERROR(__xludf.DUMMYFUNCTION("""COMPUTED_VALUE"""),5.0)</f>
        <v>5</v>
      </c>
      <c r="I7" s="52">
        <f>IFERROR(__xludf.DUMMYFUNCTION("""COMPUTED_VALUE"""),5.0)</f>
        <v>5</v>
      </c>
      <c r="J7" s="52">
        <f>IFERROR(__xludf.DUMMYFUNCTION("""COMPUTED_VALUE"""),3.0)</f>
        <v>3</v>
      </c>
      <c r="K7" s="52">
        <f>IFERROR(__xludf.DUMMYFUNCTION("""COMPUTED_VALUE"""),5.0)</f>
        <v>5</v>
      </c>
      <c r="L7" s="52">
        <f>IFERROR(__xludf.DUMMYFUNCTION("""COMPUTED_VALUE"""),5.0)</f>
        <v>5</v>
      </c>
      <c r="M7" s="52">
        <f>IFERROR(__xludf.DUMMYFUNCTION("""COMPUTED_VALUE"""),43.0)</f>
        <v>43</v>
      </c>
      <c r="N7" s="52">
        <f>IFERROR(__xludf.DUMMYFUNCTION("""COMPUTED_VALUE"""),6.0)</f>
        <v>6</v>
      </c>
      <c r="O7" s="52">
        <f>IFERROR(__xludf.DUMMYFUNCTION("""COMPUTED_VALUE"""),4.0)</f>
        <v>4</v>
      </c>
      <c r="P7" s="52">
        <f>IFERROR(__xludf.DUMMYFUNCTION("""COMPUTED_VALUE"""),5.0)</f>
        <v>5</v>
      </c>
      <c r="Q7" s="52">
        <f>IFERROR(__xludf.DUMMYFUNCTION("""COMPUTED_VALUE"""),5.0)</f>
        <v>5</v>
      </c>
      <c r="R7" s="52">
        <f>IFERROR(__xludf.DUMMYFUNCTION("""COMPUTED_VALUE"""),4.0)</f>
        <v>4</v>
      </c>
      <c r="S7" s="52">
        <f>IFERROR(__xludf.DUMMYFUNCTION("""COMPUTED_VALUE"""),4.0)</f>
        <v>4</v>
      </c>
      <c r="T7" s="52">
        <f>IFERROR(__xludf.DUMMYFUNCTION("""COMPUTED_VALUE"""),5.0)</f>
        <v>5</v>
      </c>
      <c r="U7" s="52">
        <f>IFERROR(__xludf.DUMMYFUNCTION("""COMPUTED_VALUE"""),3.0)</f>
        <v>3</v>
      </c>
      <c r="V7" s="52">
        <f>IFERROR(__xludf.DUMMYFUNCTION("""COMPUTED_VALUE"""),5.0)</f>
        <v>5</v>
      </c>
      <c r="W7" s="52">
        <f>IFERROR(__xludf.DUMMYFUNCTION("""COMPUTED_VALUE"""),41.0)</f>
        <v>41</v>
      </c>
      <c r="X7" s="52">
        <f>IFERROR(__xludf.DUMMYFUNCTION("""COMPUTED_VALUE"""),84.0)</f>
        <v>84</v>
      </c>
    </row>
    <row r="8">
      <c r="B8" s="52"/>
      <c r="C8" s="52" t="str">
        <f>IFERROR(__xludf.DUMMYFUNCTION("""COMPUTED_VALUE"""),"Joshua Wassmer")</f>
        <v>Joshua Wassmer</v>
      </c>
      <c r="D8" s="52">
        <f>IFERROR(__xludf.DUMMYFUNCTION("""COMPUTED_VALUE"""),4.0)</f>
        <v>4</v>
      </c>
      <c r="E8" s="52">
        <f>IFERROR(__xludf.DUMMYFUNCTION("""COMPUTED_VALUE"""),6.0)</f>
        <v>6</v>
      </c>
      <c r="F8" s="52">
        <f>IFERROR(__xludf.DUMMYFUNCTION("""COMPUTED_VALUE"""),3.0)</f>
        <v>3</v>
      </c>
      <c r="G8" s="52">
        <f>IFERROR(__xludf.DUMMYFUNCTION("""COMPUTED_VALUE"""),5.0)</f>
        <v>5</v>
      </c>
      <c r="H8" s="52">
        <f>IFERROR(__xludf.DUMMYFUNCTION("""COMPUTED_VALUE"""),4.0)</f>
        <v>4</v>
      </c>
      <c r="I8" s="52">
        <f>IFERROR(__xludf.DUMMYFUNCTION("""COMPUTED_VALUE"""),4.0)</f>
        <v>4</v>
      </c>
      <c r="J8" s="52">
        <f>IFERROR(__xludf.DUMMYFUNCTION("""COMPUTED_VALUE"""),3.0)</f>
        <v>3</v>
      </c>
      <c r="K8" s="52">
        <f>IFERROR(__xludf.DUMMYFUNCTION("""COMPUTED_VALUE"""),4.0)</f>
        <v>4</v>
      </c>
      <c r="L8" s="52">
        <f>IFERROR(__xludf.DUMMYFUNCTION("""COMPUTED_VALUE"""),4.0)</f>
        <v>4</v>
      </c>
      <c r="M8" s="52">
        <f>IFERROR(__xludf.DUMMYFUNCTION("""COMPUTED_VALUE"""),37.0)</f>
        <v>37</v>
      </c>
      <c r="N8" s="52">
        <f>IFERROR(__xludf.DUMMYFUNCTION("""COMPUTED_VALUE"""),6.0)</f>
        <v>6</v>
      </c>
      <c r="O8" s="52">
        <f>IFERROR(__xludf.DUMMYFUNCTION("""COMPUTED_VALUE"""),4.0)</f>
        <v>4</v>
      </c>
      <c r="P8" s="52">
        <f>IFERROR(__xludf.DUMMYFUNCTION("""COMPUTED_VALUE"""),4.0)</f>
        <v>4</v>
      </c>
      <c r="Q8" s="52">
        <f>IFERROR(__xludf.DUMMYFUNCTION("""COMPUTED_VALUE"""),4.0)</f>
        <v>4</v>
      </c>
      <c r="R8" s="52">
        <f>IFERROR(__xludf.DUMMYFUNCTION("""COMPUTED_VALUE"""),4.0)</f>
        <v>4</v>
      </c>
      <c r="S8" s="52">
        <f>IFERROR(__xludf.DUMMYFUNCTION("""COMPUTED_VALUE"""),5.0)</f>
        <v>5</v>
      </c>
      <c r="T8" s="52">
        <f>IFERROR(__xludf.DUMMYFUNCTION("""COMPUTED_VALUE"""),5.0)</f>
        <v>5</v>
      </c>
      <c r="U8" s="52">
        <f>IFERROR(__xludf.DUMMYFUNCTION("""COMPUTED_VALUE"""),4.0)</f>
        <v>4</v>
      </c>
      <c r="V8" s="52">
        <f>IFERROR(__xludf.DUMMYFUNCTION("""COMPUTED_VALUE"""),5.0)</f>
        <v>5</v>
      </c>
      <c r="W8" s="52">
        <f>IFERROR(__xludf.DUMMYFUNCTION("""COMPUTED_VALUE"""),41.0)</f>
        <v>41</v>
      </c>
      <c r="X8" s="52">
        <f>IFERROR(__xludf.DUMMYFUNCTION("""COMPUTED_VALUE"""),78.0)</f>
        <v>78</v>
      </c>
    </row>
    <row r="9">
      <c r="B9" s="52" t="str">
        <f>IFERROR(__xludf.DUMMYFUNCTION("""COMPUTED_VALUE"""),"x")</f>
        <v>x</v>
      </c>
      <c r="C9" s="52" t="str">
        <f>IFERROR(__xludf.DUMMYFUNCTION("""COMPUTED_VALUE"""),"Jax Brewer")</f>
        <v>Jax Brewer</v>
      </c>
      <c r="D9" s="52">
        <f>IFERROR(__xludf.DUMMYFUNCTION("""COMPUTED_VALUE"""),4.0)</f>
        <v>4</v>
      </c>
      <c r="E9" s="52">
        <f>IFERROR(__xludf.DUMMYFUNCTION("""COMPUTED_VALUE"""),5.0)</f>
        <v>5</v>
      </c>
      <c r="F9" s="52">
        <f>IFERROR(__xludf.DUMMYFUNCTION("""COMPUTED_VALUE"""),3.0)</f>
        <v>3</v>
      </c>
      <c r="G9" s="52">
        <f>IFERROR(__xludf.DUMMYFUNCTION("""COMPUTED_VALUE"""),4.0)</f>
        <v>4</v>
      </c>
      <c r="H9" s="52">
        <f>IFERROR(__xludf.DUMMYFUNCTION("""COMPUTED_VALUE"""),4.0)</f>
        <v>4</v>
      </c>
      <c r="I9" s="52">
        <f>IFERROR(__xludf.DUMMYFUNCTION("""COMPUTED_VALUE"""),6.0)</f>
        <v>6</v>
      </c>
      <c r="J9" s="52">
        <f>IFERROR(__xludf.DUMMYFUNCTION("""COMPUTED_VALUE"""),4.0)</f>
        <v>4</v>
      </c>
      <c r="K9" s="52">
        <f>IFERROR(__xludf.DUMMYFUNCTION("""COMPUTED_VALUE"""),4.0)</f>
        <v>4</v>
      </c>
      <c r="L9" s="52">
        <f>IFERROR(__xludf.DUMMYFUNCTION("""COMPUTED_VALUE"""),3.0)</f>
        <v>3</v>
      </c>
      <c r="M9" s="52">
        <f>IFERROR(__xludf.DUMMYFUNCTION("""COMPUTED_VALUE"""),37.0)</f>
        <v>37</v>
      </c>
      <c r="N9" s="52">
        <f>IFERROR(__xludf.DUMMYFUNCTION("""COMPUTED_VALUE"""),6.0)</f>
        <v>6</v>
      </c>
      <c r="O9" s="52">
        <f>IFERROR(__xludf.DUMMYFUNCTION("""COMPUTED_VALUE"""),4.0)</f>
        <v>4</v>
      </c>
      <c r="P9" s="52">
        <f>IFERROR(__xludf.DUMMYFUNCTION("""COMPUTED_VALUE"""),4.0)</f>
        <v>4</v>
      </c>
      <c r="Q9" s="52">
        <f>IFERROR(__xludf.DUMMYFUNCTION("""COMPUTED_VALUE"""),3.0)</f>
        <v>3</v>
      </c>
      <c r="R9" s="52">
        <f>IFERROR(__xludf.DUMMYFUNCTION("""COMPUTED_VALUE"""),4.0)</f>
        <v>4</v>
      </c>
      <c r="S9" s="52">
        <f>IFERROR(__xludf.DUMMYFUNCTION("""COMPUTED_VALUE"""),4.0)</f>
        <v>4</v>
      </c>
      <c r="T9" s="52">
        <f>IFERROR(__xludf.DUMMYFUNCTION("""COMPUTED_VALUE"""),6.0)</f>
        <v>6</v>
      </c>
      <c r="U9" s="52">
        <f>IFERROR(__xludf.DUMMYFUNCTION("""COMPUTED_VALUE"""),3.0)</f>
        <v>3</v>
      </c>
      <c r="V9" s="52">
        <f>IFERROR(__xludf.DUMMYFUNCTION("""COMPUTED_VALUE"""),4.0)</f>
        <v>4</v>
      </c>
      <c r="W9" s="52">
        <f>IFERROR(__xludf.DUMMYFUNCTION("""COMPUTED_VALUE"""),38.0)</f>
        <v>38</v>
      </c>
      <c r="X9" s="52">
        <f>IFERROR(__xludf.DUMMYFUNCTION("""COMPUTED_VALUE"""),75.0)</f>
        <v>75</v>
      </c>
    </row>
    <row r="10">
      <c r="B10" s="52"/>
      <c r="C10" s="52" t="str">
        <f>IFERROR(__xludf.DUMMYFUNCTION("""COMPUTED_VALUE"""),"Noah Fiks")</f>
        <v>Noah Fiks</v>
      </c>
      <c r="D10" s="52">
        <f>IFERROR(__xludf.DUMMYFUNCTION("""COMPUTED_VALUE"""),4.0)</f>
        <v>4</v>
      </c>
      <c r="E10" s="52">
        <f>IFERROR(__xludf.DUMMYFUNCTION("""COMPUTED_VALUE"""),5.0)</f>
        <v>5</v>
      </c>
      <c r="F10" s="52">
        <f>IFERROR(__xludf.DUMMYFUNCTION("""COMPUTED_VALUE"""),3.0)</f>
        <v>3</v>
      </c>
      <c r="G10" s="52">
        <f>IFERROR(__xludf.DUMMYFUNCTION("""COMPUTED_VALUE"""),6.0)</f>
        <v>6</v>
      </c>
      <c r="H10" s="52">
        <f>IFERROR(__xludf.DUMMYFUNCTION("""COMPUTED_VALUE"""),4.0)</f>
        <v>4</v>
      </c>
      <c r="I10" s="52">
        <f>IFERROR(__xludf.DUMMYFUNCTION("""COMPUTED_VALUE"""),4.0)</f>
        <v>4</v>
      </c>
      <c r="J10" s="52">
        <f>IFERROR(__xludf.DUMMYFUNCTION("""COMPUTED_VALUE"""),3.0)</f>
        <v>3</v>
      </c>
      <c r="K10" s="52">
        <f>IFERROR(__xludf.DUMMYFUNCTION("""COMPUTED_VALUE"""),5.0)</f>
        <v>5</v>
      </c>
      <c r="L10" s="52">
        <f>IFERROR(__xludf.DUMMYFUNCTION("""COMPUTED_VALUE"""),5.0)</f>
        <v>5</v>
      </c>
      <c r="M10" s="52">
        <f>IFERROR(__xludf.DUMMYFUNCTION("""COMPUTED_VALUE"""),39.0)</f>
        <v>39</v>
      </c>
      <c r="N10" s="52">
        <f>IFERROR(__xludf.DUMMYFUNCTION("""COMPUTED_VALUE"""),5.0)</f>
        <v>5</v>
      </c>
      <c r="O10" s="52">
        <f>IFERROR(__xludf.DUMMYFUNCTION("""COMPUTED_VALUE"""),4.0)</f>
        <v>4</v>
      </c>
      <c r="P10" s="52">
        <f>IFERROR(__xludf.DUMMYFUNCTION("""COMPUTED_VALUE"""),4.0)</f>
        <v>4</v>
      </c>
      <c r="Q10" s="52">
        <f>IFERROR(__xludf.DUMMYFUNCTION("""COMPUTED_VALUE"""),3.0)</f>
        <v>3</v>
      </c>
      <c r="R10" s="52">
        <f>IFERROR(__xludf.DUMMYFUNCTION("""COMPUTED_VALUE"""),4.0)</f>
        <v>4</v>
      </c>
      <c r="S10" s="52">
        <f>IFERROR(__xludf.DUMMYFUNCTION("""COMPUTED_VALUE"""),5.0)</f>
        <v>5</v>
      </c>
      <c r="T10" s="52">
        <f>IFERROR(__xludf.DUMMYFUNCTION("""COMPUTED_VALUE"""),6.0)</f>
        <v>6</v>
      </c>
      <c r="U10" s="52">
        <f>IFERROR(__xludf.DUMMYFUNCTION("""COMPUTED_VALUE"""),4.0)</f>
        <v>4</v>
      </c>
      <c r="V10" s="52">
        <f>IFERROR(__xludf.DUMMYFUNCTION("""COMPUTED_VALUE"""),4.0)</f>
        <v>4</v>
      </c>
      <c r="W10" s="52">
        <f>IFERROR(__xludf.DUMMYFUNCTION("""COMPUTED_VALUE"""),39.0)</f>
        <v>39</v>
      </c>
      <c r="X10" s="52">
        <f>IFERROR(__xludf.DUMMYFUNCTION("""COMPUTED_VALUE"""),78.0)</f>
        <v>78</v>
      </c>
    </row>
    <row r="11">
      <c r="A11" s="47" t="s">
        <v>23</v>
      </c>
      <c r="B11" s="51" t="str">
        <f>IFERROR(__xludf.DUMMYFUNCTION("IMPORTRANGE(Key!$A3,""'Group'!a4:w7"")"),"x")</f>
        <v>x</v>
      </c>
      <c r="C11" s="52" t="str">
        <f>IFERROR(__xludf.DUMMYFUNCTION("""COMPUTED_VALUE"""),"Ryan Hill")</f>
        <v>Ryan Hill</v>
      </c>
      <c r="D11" s="52">
        <f>IFERROR(__xludf.DUMMYFUNCTION("""COMPUTED_VALUE"""),4.0)</f>
        <v>4</v>
      </c>
      <c r="E11" s="52">
        <f>IFERROR(__xludf.DUMMYFUNCTION("""COMPUTED_VALUE"""),6.0)</f>
        <v>6</v>
      </c>
      <c r="F11" s="52">
        <f>IFERROR(__xludf.DUMMYFUNCTION("""COMPUTED_VALUE"""),3.0)</f>
        <v>3</v>
      </c>
      <c r="G11" s="52">
        <f>IFERROR(__xludf.DUMMYFUNCTION("""COMPUTED_VALUE"""),6.0)</f>
        <v>6</v>
      </c>
      <c r="H11" s="52">
        <f>IFERROR(__xludf.DUMMYFUNCTION("""COMPUTED_VALUE"""),4.0)</f>
        <v>4</v>
      </c>
      <c r="I11" s="52">
        <f>IFERROR(__xludf.DUMMYFUNCTION("""COMPUTED_VALUE"""),4.0)</f>
        <v>4</v>
      </c>
      <c r="J11" s="52">
        <f>IFERROR(__xludf.DUMMYFUNCTION("""COMPUTED_VALUE"""),3.0)</f>
        <v>3</v>
      </c>
      <c r="K11" s="52">
        <f>IFERROR(__xludf.DUMMYFUNCTION("""COMPUTED_VALUE"""),4.0)</f>
        <v>4</v>
      </c>
      <c r="L11" s="52">
        <f>IFERROR(__xludf.DUMMYFUNCTION("""COMPUTED_VALUE"""),5.0)</f>
        <v>5</v>
      </c>
      <c r="M11" s="52">
        <f>IFERROR(__xludf.DUMMYFUNCTION("""COMPUTED_VALUE"""),39.0)</f>
        <v>39</v>
      </c>
      <c r="N11" s="52">
        <f>IFERROR(__xludf.DUMMYFUNCTION("""COMPUTED_VALUE"""),8.0)</f>
        <v>8</v>
      </c>
      <c r="O11" s="52">
        <f>IFERROR(__xludf.DUMMYFUNCTION("""COMPUTED_VALUE"""),4.0)</f>
        <v>4</v>
      </c>
      <c r="P11" s="52">
        <f>IFERROR(__xludf.DUMMYFUNCTION("""COMPUTED_VALUE"""),5.0)</f>
        <v>5</v>
      </c>
      <c r="Q11" s="52">
        <f>IFERROR(__xludf.DUMMYFUNCTION("""COMPUTED_VALUE"""),4.0)</f>
        <v>4</v>
      </c>
      <c r="R11" s="52">
        <f>IFERROR(__xludf.DUMMYFUNCTION("""COMPUTED_VALUE"""),4.0)</f>
        <v>4</v>
      </c>
      <c r="S11" s="52">
        <f>IFERROR(__xludf.DUMMYFUNCTION("""COMPUTED_VALUE"""),4.0)</f>
        <v>4</v>
      </c>
      <c r="T11" s="52">
        <f>IFERROR(__xludf.DUMMYFUNCTION("""COMPUTED_VALUE"""),5.0)</f>
        <v>5</v>
      </c>
      <c r="U11" s="52">
        <f>IFERROR(__xludf.DUMMYFUNCTION("""COMPUTED_VALUE"""),3.0)</f>
        <v>3</v>
      </c>
      <c r="V11" s="52">
        <f>IFERROR(__xludf.DUMMYFUNCTION("""COMPUTED_VALUE"""),5.0)</f>
        <v>5</v>
      </c>
      <c r="W11" s="52">
        <f>IFERROR(__xludf.DUMMYFUNCTION("""COMPUTED_VALUE"""),42.0)</f>
        <v>42</v>
      </c>
      <c r="X11" s="52">
        <f>IFERROR(__xludf.DUMMYFUNCTION("""COMPUTED_VALUE"""),81.0)</f>
        <v>81</v>
      </c>
    </row>
    <row r="12">
      <c r="B12" s="52" t="str">
        <f>IFERROR(__xludf.DUMMYFUNCTION("""COMPUTED_VALUE"""),"x")</f>
        <v>x</v>
      </c>
      <c r="C12" s="52" t="str">
        <f>IFERROR(__xludf.DUMMYFUNCTION("""COMPUTED_VALUE"""),"Sam Arnold")</f>
        <v>Sam Arnold</v>
      </c>
      <c r="D12" s="52">
        <f>IFERROR(__xludf.DUMMYFUNCTION("""COMPUTED_VALUE"""),4.0)</f>
        <v>4</v>
      </c>
      <c r="E12" s="52">
        <f>IFERROR(__xludf.DUMMYFUNCTION("""COMPUTED_VALUE"""),6.0)</f>
        <v>6</v>
      </c>
      <c r="F12" s="52">
        <f>IFERROR(__xludf.DUMMYFUNCTION("""COMPUTED_VALUE"""),3.0)</f>
        <v>3</v>
      </c>
      <c r="G12" s="52">
        <f>IFERROR(__xludf.DUMMYFUNCTION("""COMPUTED_VALUE"""),5.0)</f>
        <v>5</v>
      </c>
      <c r="H12" s="52">
        <f>IFERROR(__xludf.DUMMYFUNCTION("""COMPUTED_VALUE"""),4.0)</f>
        <v>4</v>
      </c>
      <c r="I12" s="52">
        <f>IFERROR(__xludf.DUMMYFUNCTION("""COMPUTED_VALUE"""),4.0)</f>
        <v>4</v>
      </c>
      <c r="J12" s="52">
        <f>IFERROR(__xludf.DUMMYFUNCTION("""COMPUTED_VALUE"""),3.0)</f>
        <v>3</v>
      </c>
      <c r="K12" s="52">
        <f>IFERROR(__xludf.DUMMYFUNCTION("""COMPUTED_VALUE"""),5.0)</f>
        <v>5</v>
      </c>
      <c r="L12" s="52">
        <f>IFERROR(__xludf.DUMMYFUNCTION("""COMPUTED_VALUE"""),4.0)</f>
        <v>4</v>
      </c>
      <c r="M12" s="52">
        <f>IFERROR(__xludf.DUMMYFUNCTION("""COMPUTED_VALUE"""),38.0)</f>
        <v>38</v>
      </c>
      <c r="N12" s="52">
        <f>IFERROR(__xludf.DUMMYFUNCTION("""COMPUTED_VALUE"""),6.0)</f>
        <v>6</v>
      </c>
      <c r="O12" s="52">
        <f>IFERROR(__xludf.DUMMYFUNCTION("""COMPUTED_VALUE"""),5.0)</f>
        <v>5</v>
      </c>
      <c r="P12" s="52">
        <f>IFERROR(__xludf.DUMMYFUNCTION("""COMPUTED_VALUE"""),4.0)</f>
        <v>4</v>
      </c>
      <c r="Q12" s="52">
        <f>IFERROR(__xludf.DUMMYFUNCTION("""COMPUTED_VALUE"""),3.0)</f>
        <v>3</v>
      </c>
      <c r="R12" s="52">
        <f>IFERROR(__xludf.DUMMYFUNCTION("""COMPUTED_VALUE"""),6.0)</f>
        <v>6</v>
      </c>
      <c r="S12" s="52">
        <f>IFERROR(__xludf.DUMMYFUNCTION("""COMPUTED_VALUE"""),4.0)</f>
        <v>4</v>
      </c>
      <c r="T12" s="52">
        <f>IFERROR(__xludf.DUMMYFUNCTION("""COMPUTED_VALUE"""),6.0)</f>
        <v>6</v>
      </c>
      <c r="U12" s="52">
        <f>IFERROR(__xludf.DUMMYFUNCTION("""COMPUTED_VALUE"""),3.0)</f>
        <v>3</v>
      </c>
      <c r="V12" s="52">
        <f>IFERROR(__xludf.DUMMYFUNCTION("""COMPUTED_VALUE"""),4.0)</f>
        <v>4</v>
      </c>
      <c r="W12" s="52">
        <f>IFERROR(__xludf.DUMMYFUNCTION("""COMPUTED_VALUE"""),41.0)</f>
        <v>41</v>
      </c>
      <c r="X12" s="52">
        <f>IFERROR(__xludf.DUMMYFUNCTION("""COMPUTED_VALUE"""),79.0)</f>
        <v>79</v>
      </c>
    </row>
    <row r="13">
      <c r="B13" s="52" t="str">
        <f>IFERROR(__xludf.DUMMYFUNCTION("""COMPUTED_VALUE"""),"x")</f>
        <v>x</v>
      </c>
      <c r="C13" s="52" t="str">
        <f>IFERROR(__xludf.DUMMYFUNCTION("""COMPUTED_VALUE"""),"Jaeden Ellis")</f>
        <v>Jaeden Ellis</v>
      </c>
      <c r="D13" s="52">
        <f>IFERROR(__xludf.DUMMYFUNCTION("""COMPUTED_VALUE"""),3.0)</f>
        <v>3</v>
      </c>
      <c r="E13" s="52">
        <f>IFERROR(__xludf.DUMMYFUNCTION("""COMPUTED_VALUE"""),5.0)</f>
        <v>5</v>
      </c>
      <c r="F13" s="52">
        <f>IFERROR(__xludf.DUMMYFUNCTION("""COMPUTED_VALUE"""),3.0)</f>
        <v>3</v>
      </c>
      <c r="G13" s="52">
        <f>IFERROR(__xludf.DUMMYFUNCTION("""COMPUTED_VALUE"""),5.0)</f>
        <v>5</v>
      </c>
      <c r="H13" s="52">
        <f>IFERROR(__xludf.DUMMYFUNCTION("""COMPUTED_VALUE"""),3.0)</f>
        <v>3</v>
      </c>
      <c r="I13" s="52">
        <f>IFERROR(__xludf.DUMMYFUNCTION("""COMPUTED_VALUE"""),5.0)</f>
        <v>5</v>
      </c>
      <c r="J13" s="52">
        <f>IFERROR(__xludf.DUMMYFUNCTION("""COMPUTED_VALUE"""),3.0)</f>
        <v>3</v>
      </c>
      <c r="K13" s="52">
        <f>IFERROR(__xludf.DUMMYFUNCTION("""COMPUTED_VALUE"""),4.0)</f>
        <v>4</v>
      </c>
      <c r="L13" s="52">
        <f>IFERROR(__xludf.DUMMYFUNCTION("""COMPUTED_VALUE"""),4.0)</f>
        <v>4</v>
      </c>
      <c r="M13" s="52">
        <f>IFERROR(__xludf.DUMMYFUNCTION("""COMPUTED_VALUE"""),35.0)</f>
        <v>35</v>
      </c>
      <c r="N13" s="52">
        <f>IFERROR(__xludf.DUMMYFUNCTION("""COMPUTED_VALUE"""),6.0)</f>
        <v>6</v>
      </c>
      <c r="O13" s="52">
        <f>IFERROR(__xludf.DUMMYFUNCTION("""COMPUTED_VALUE"""),4.0)</f>
        <v>4</v>
      </c>
      <c r="P13" s="52">
        <f>IFERROR(__xludf.DUMMYFUNCTION("""COMPUTED_VALUE"""),4.0)</f>
        <v>4</v>
      </c>
      <c r="Q13" s="52">
        <f>IFERROR(__xludf.DUMMYFUNCTION("""COMPUTED_VALUE"""),5.0)</f>
        <v>5</v>
      </c>
      <c r="R13" s="52">
        <f>IFERROR(__xludf.DUMMYFUNCTION("""COMPUTED_VALUE"""),4.0)</f>
        <v>4</v>
      </c>
      <c r="S13" s="52">
        <f>IFERROR(__xludf.DUMMYFUNCTION("""COMPUTED_VALUE"""),3.0)</f>
        <v>3</v>
      </c>
      <c r="T13" s="52">
        <f>IFERROR(__xludf.DUMMYFUNCTION("""COMPUTED_VALUE"""),5.0)</f>
        <v>5</v>
      </c>
      <c r="U13" s="52">
        <f>IFERROR(__xludf.DUMMYFUNCTION("""COMPUTED_VALUE"""),5.0)</f>
        <v>5</v>
      </c>
      <c r="V13" s="52">
        <f>IFERROR(__xludf.DUMMYFUNCTION("""COMPUTED_VALUE"""),3.0)</f>
        <v>3</v>
      </c>
      <c r="W13" s="52">
        <f>IFERROR(__xludf.DUMMYFUNCTION("""COMPUTED_VALUE"""),39.0)</f>
        <v>39</v>
      </c>
      <c r="X13" s="52">
        <f>IFERROR(__xludf.DUMMYFUNCTION("""COMPUTED_VALUE"""),74.0)</f>
        <v>74</v>
      </c>
    </row>
    <row r="14">
      <c r="B14" s="52" t="str">
        <f>IFERROR(__xludf.DUMMYFUNCTION("""COMPUTED_VALUE"""),"x")</f>
        <v>x</v>
      </c>
      <c r="C14" s="52" t="str">
        <f>IFERROR(__xludf.DUMMYFUNCTION("""COMPUTED_VALUE"""),"Jacob Montano")</f>
        <v>Jacob Montano</v>
      </c>
      <c r="D14" s="52">
        <f>IFERROR(__xludf.DUMMYFUNCTION("""COMPUTED_VALUE"""),5.0)</f>
        <v>5</v>
      </c>
      <c r="E14" s="52">
        <f>IFERROR(__xludf.DUMMYFUNCTION("""COMPUTED_VALUE"""),5.0)</f>
        <v>5</v>
      </c>
      <c r="F14" s="52">
        <f>IFERROR(__xludf.DUMMYFUNCTION("""COMPUTED_VALUE"""),3.0)</f>
        <v>3</v>
      </c>
      <c r="G14" s="52">
        <f>IFERROR(__xludf.DUMMYFUNCTION("""COMPUTED_VALUE"""),3.0)</f>
        <v>3</v>
      </c>
      <c r="H14" s="52">
        <f>IFERROR(__xludf.DUMMYFUNCTION("""COMPUTED_VALUE"""),4.0)</f>
        <v>4</v>
      </c>
      <c r="I14" s="52">
        <f>IFERROR(__xludf.DUMMYFUNCTION("""COMPUTED_VALUE"""),4.0)</f>
        <v>4</v>
      </c>
      <c r="J14" s="52">
        <f>IFERROR(__xludf.DUMMYFUNCTION("""COMPUTED_VALUE"""),4.0)</f>
        <v>4</v>
      </c>
      <c r="K14" s="52">
        <f>IFERROR(__xludf.DUMMYFUNCTION("""COMPUTED_VALUE"""),4.0)</f>
        <v>4</v>
      </c>
      <c r="L14" s="52">
        <f>IFERROR(__xludf.DUMMYFUNCTION("""COMPUTED_VALUE"""),4.0)</f>
        <v>4</v>
      </c>
      <c r="M14" s="52">
        <f>IFERROR(__xludf.DUMMYFUNCTION("""COMPUTED_VALUE"""),36.0)</f>
        <v>36</v>
      </c>
      <c r="N14" s="52">
        <f>IFERROR(__xludf.DUMMYFUNCTION("""COMPUTED_VALUE"""),5.0)</f>
        <v>5</v>
      </c>
      <c r="O14" s="52">
        <f>IFERROR(__xludf.DUMMYFUNCTION("""COMPUTED_VALUE"""),3.0)</f>
        <v>3</v>
      </c>
      <c r="P14" s="52">
        <f>IFERROR(__xludf.DUMMYFUNCTION("""COMPUTED_VALUE"""),4.0)</f>
        <v>4</v>
      </c>
      <c r="Q14" s="52">
        <f>IFERROR(__xludf.DUMMYFUNCTION("""COMPUTED_VALUE"""),4.0)</f>
        <v>4</v>
      </c>
      <c r="R14" s="52">
        <f>IFERROR(__xludf.DUMMYFUNCTION("""COMPUTED_VALUE"""),4.0)</f>
        <v>4</v>
      </c>
      <c r="S14" s="52">
        <f>IFERROR(__xludf.DUMMYFUNCTION("""COMPUTED_VALUE"""),4.0)</f>
        <v>4</v>
      </c>
      <c r="T14" s="52">
        <f>IFERROR(__xludf.DUMMYFUNCTION("""COMPUTED_VALUE"""),4.0)</f>
        <v>4</v>
      </c>
      <c r="U14" s="52">
        <f>IFERROR(__xludf.DUMMYFUNCTION("""COMPUTED_VALUE"""),3.0)</f>
        <v>3</v>
      </c>
      <c r="V14" s="52">
        <f>IFERROR(__xludf.DUMMYFUNCTION("""COMPUTED_VALUE"""),5.0)</f>
        <v>5</v>
      </c>
      <c r="W14" s="52">
        <f>IFERROR(__xludf.DUMMYFUNCTION("""COMPUTED_VALUE"""),36.0)</f>
        <v>36</v>
      </c>
      <c r="X14" s="52">
        <f>IFERROR(__xludf.DUMMYFUNCTION("""COMPUTED_VALUE"""),72.0)</f>
        <v>72</v>
      </c>
    </row>
    <row r="15">
      <c r="A15" s="47" t="s">
        <v>30</v>
      </c>
      <c r="B15" s="51" t="str">
        <f>IFERROR(__xludf.DUMMYFUNCTION("IMPORTRANGE(Key!$A4,""'Group'!a4:w7"")"),"x")</f>
        <v>x</v>
      </c>
      <c r="C15" s="51" t="str">
        <f>IFERROR(__xludf.DUMMYFUNCTION("""COMPUTED_VALUE"""),"Will Giger")</f>
        <v>Will Giger</v>
      </c>
      <c r="D15" s="52">
        <f>IFERROR(__xludf.DUMMYFUNCTION("""COMPUTED_VALUE"""),4.0)</f>
        <v>4</v>
      </c>
      <c r="E15" s="52">
        <f>IFERROR(__xludf.DUMMYFUNCTION("""COMPUTED_VALUE"""),5.0)</f>
        <v>5</v>
      </c>
      <c r="F15" s="52">
        <f>IFERROR(__xludf.DUMMYFUNCTION("""COMPUTED_VALUE"""),3.0)</f>
        <v>3</v>
      </c>
      <c r="G15" s="52">
        <f>IFERROR(__xludf.DUMMYFUNCTION("""COMPUTED_VALUE"""),4.0)</f>
        <v>4</v>
      </c>
      <c r="H15" s="52">
        <f>IFERROR(__xludf.DUMMYFUNCTION("""COMPUTED_VALUE"""),3.0)</f>
        <v>3</v>
      </c>
      <c r="I15" s="52">
        <f>IFERROR(__xludf.DUMMYFUNCTION("""COMPUTED_VALUE"""),5.0)</f>
        <v>5</v>
      </c>
      <c r="J15" s="52">
        <f>IFERROR(__xludf.DUMMYFUNCTION("""COMPUTED_VALUE"""),3.0)</f>
        <v>3</v>
      </c>
      <c r="K15" s="52">
        <f>IFERROR(__xludf.DUMMYFUNCTION("""COMPUTED_VALUE"""),3.0)</f>
        <v>3</v>
      </c>
      <c r="L15" s="52">
        <f>IFERROR(__xludf.DUMMYFUNCTION("""COMPUTED_VALUE"""),5.0)</f>
        <v>5</v>
      </c>
      <c r="M15" s="52">
        <f>IFERROR(__xludf.DUMMYFUNCTION("""COMPUTED_VALUE"""),35.0)</f>
        <v>35</v>
      </c>
      <c r="N15" s="52">
        <f>IFERROR(__xludf.DUMMYFUNCTION("""COMPUTED_VALUE"""),6.0)</f>
        <v>6</v>
      </c>
      <c r="O15" s="52">
        <f>IFERROR(__xludf.DUMMYFUNCTION("""COMPUTED_VALUE"""),4.0)</f>
        <v>4</v>
      </c>
      <c r="P15" s="52">
        <f>IFERROR(__xludf.DUMMYFUNCTION("""COMPUTED_VALUE"""),3.0)</f>
        <v>3</v>
      </c>
      <c r="Q15" s="52">
        <f>IFERROR(__xludf.DUMMYFUNCTION("""COMPUTED_VALUE"""),4.0)</f>
        <v>4</v>
      </c>
      <c r="R15" s="52">
        <f>IFERROR(__xludf.DUMMYFUNCTION("""COMPUTED_VALUE"""),5.0)</f>
        <v>5</v>
      </c>
      <c r="S15" s="52">
        <f>IFERROR(__xludf.DUMMYFUNCTION("""COMPUTED_VALUE"""),3.0)</f>
        <v>3</v>
      </c>
      <c r="T15" s="52">
        <f>IFERROR(__xludf.DUMMYFUNCTION("""COMPUTED_VALUE"""),4.0)</f>
        <v>4</v>
      </c>
      <c r="U15" s="52">
        <f>IFERROR(__xludf.DUMMYFUNCTION("""COMPUTED_VALUE"""),4.0)</f>
        <v>4</v>
      </c>
      <c r="V15" s="52">
        <f>IFERROR(__xludf.DUMMYFUNCTION("""COMPUTED_VALUE"""),5.0)</f>
        <v>5</v>
      </c>
      <c r="W15" s="52">
        <f>IFERROR(__xludf.DUMMYFUNCTION("""COMPUTED_VALUE"""),38.0)</f>
        <v>38</v>
      </c>
      <c r="X15" s="52">
        <f>IFERROR(__xludf.DUMMYFUNCTION("""COMPUTED_VALUE"""),73.0)</f>
        <v>73</v>
      </c>
    </row>
    <row r="16">
      <c r="B16" s="52" t="str">
        <f>IFERROR(__xludf.DUMMYFUNCTION("""COMPUTED_VALUE"""),"x")</f>
        <v>x</v>
      </c>
      <c r="C16" s="52" t="str">
        <f>IFERROR(__xludf.DUMMYFUNCTION("""COMPUTED_VALUE"""),"Julius Kroell")</f>
        <v>Julius Kroell</v>
      </c>
      <c r="D16" s="52">
        <f>IFERROR(__xludf.DUMMYFUNCTION("""COMPUTED_VALUE"""),3.0)</f>
        <v>3</v>
      </c>
      <c r="E16" s="52">
        <f>IFERROR(__xludf.DUMMYFUNCTION("""COMPUTED_VALUE"""),6.0)</f>
        <v>6</v>
      </c>
      <c r="F16" s="52">
        <f>IFERROR(__xludf.DUMMYFUNCTION("""COMPUTED_VALUE"""),3.0)</f>
        <v>3</v>
      </c>
      <c r="G16" s="52">
        <f>IFERROR(__xludf.DUMMYFUNCTION("""COMPUTED_VALUE"""),5.0)</f>
        <v>5</v>
      </c>
      <c r="H16" s="52">
        <f>IFERROR(__xludf.DUMMYFUNCTION("""COMPUTED_VALUE"""),5.0)</f>
        <v>5</v>
      </c>
      <c r="I16" s="52">
        <f>IFERROR(__xludf.DUMMYFUNCTION("""COMPUTED_VALUE"""),4.0)</f>
        <v>4</v>
      </c>
      <c r="J16" s="52">
        <f>IFERROR(__xludf.DUMMYFUNCTION("""COMPUTED_VALUE"""),2.0)</f>
        <v>2</v>
      </c>
      <c r="K16" s="52">
        <f>IFERROR(__xludf.DUMMYFUNCTION("""COMPUTED_VALUE"""),3.0)</f>
        <v>3</v>
      </c>
      <c r="L16" s="52">
        <f>IFERROR(__xludf.DUMMYFUNCTION("""COMPUTED_VALUE"""),3.0)</f>
        <v>3</v>
      </c>
      <c r="M16" s="52">
        <f>IFERROR(__xludf.DUMMYFUNCTION("""COMPUTED_VALUE"""),34.0)</f>
        <v>34</v>
      </c>
      <c r="N16" s="52">
        <f>IFERROR(__xludf.DUMMYFUNCTION("""COMPUTED_VALUE"""),6.0)</f>
        <v>6</v>
      </c>
      <c r="O16" s="52">
        <f>IFERROR(__xludf.DUMMYFUNCTION("""COMPUTED_VALUE"""),5.0)</f>
        <v>5</v>
      </c>
      <c r="P16" s="52">
        <f>IFERROR(__xludf.DUMMYFUNCTION("""COMPUTED_VALUE"""),4.0)</f>
        <v>4</v>
      </c>
      <c r="Q16" s="52">
        <f>IFERROR(__xludf.DUMMYFUNCTION("""COMPUTED_VALUE"""),4.0)</f>
        <v>4</v>
      </c>
      <c r="R16" s="52">
        <f>IFERROR(__xludf.DUMMYFUNCTION("""COMPUTED_VALUE"""),4.0)</f>
        <v>4</v>
      </c>
      <c r="S16" s="52">
        <f>IFERROR(__xludf.DUMMYFUNCTION("""COMPUTED_VALUE"""),3.0)</f>
        <v>3</v>
      </c>
      <c r="T16" s="52">
        <f>IFERROR(__xludf.DUMMYFUNCTION("""COMPUTED_VALUE"""),4.0)</f>
        <v>4</v>
      </c>
      <c r="U16" s="52">
        <f>IFERROR(__xludf.DUMMYFUNCTION("""COMPUTED_VALUE"""),3.0)</f>
        <v>3</v>
      </c>
      <c r="V16" s="52">
        <f>IFERROR(__xludf.DUMMYFUNCTION("""COMPUTED_VALUE"""),4.0)</f>
        <v>4</v>
      </c>
      <c r="W16" s="52">
        <f>IFERROR(__xludf.DUMMYFUNCTION("""COMPUTED_VALUE"""),37.0)</f>
        <v>37</v>
      </c>
      <c r="X16" s="52">
        <f>IFERROR(__xludf.DUMMYFUNCTION("""COMPUTED_VALUE"""),71.0)</f>
        <v>71</v>
      </c>
    </row>
    <row r="17">
      <c r="B17" s="52" t="str">
        <f>IFERROR(__xludf.DUMMYFUNCTION("""COMPUTED_VALUE"""),"x")</f>
        <v>x</v>
      </c>
      <c r="C17" s="52" t="str">
        <f>IFERROR(__xludf.DUMMYFUNCTION("""COMPUTED_VALUE"""),"Tate Trotter")</f>
        <v>Tate Trotter</v>
      </c>
      <c r="D17" s="52">
        <f>IFERROR(__xludf.DUMMYFUNCTION("""COMPUTED_VALUE"""),4.0)</f>
        <v>4</v>
      </c>
      <c r="E17" s="52">
        <f>IFERROR(__xludf.DUMMYFUNCTION("""COMPUTED_VALUE"""),6.0)</f>
        <v>6</v>
      </c>
      <c r="F17" s="52">
        <f>IFERROR(__xludf.DUMMYFUNCTION("""COMPUTED_VALUE"""),3.0)</f>
        <v>3</v>
      </c>
      <c r="G17" s="52">
        <f>IFERROR(__xludf.DUMMYFUNCTION("""COMPUTED_VALUE"""),4.0)</f>
        <v>4</v>
      </c>
      <c r="H17" s="52">
        <f>IFERROR(__xludf.DUMMYFUNCTION("""COMPUTED_VALUE"""),5.0)</f>
        <v>5</v>
      </c>
      <c r="I17" s="52">
        <f>IFERROR(__xludf.DUMMYFUNCTION("""COMPUTED_VALUE"""),5.0)</f>
        <v>5</v>
      </c>
      <c r="J17" s="52">
        <f>IFERROR(__xludf.DUMMYFUNCTION("""COMPUTED_VALUE"""),5.0)</f>
        <v>5</v>
      </c>
      <c r="K17" s="52">
        <f>IFERROR(__xludf.DUMMYFUNCTION("""COMPUTED_VALUE"""),5.0)</f>
        <v>5</v>
      </c>
      <c r="L17" s="52">
        <f>IFERROR(__xludf.DUMMYFUNCTION("""COMPUTED_VALUE"""),4.0)</f>
        <v>4</v>
      </c>
      <c r="M17" s="52">
        <f>IFERROR(__xludf.DUMMYFUNCTION("""COMPUTED_VALUE"""),41.0)</f>
        <v>41</v>
      </c>
      <c r="N17" s="52">
        <f>IFERROR(__xludf.DUMMYFUNCTION("""COMPUTED_VALUE"""),11.0)</f>
        <v>11</v>
      </c>
      <c r="O17" s="52">
        <f>IFERROR(__xludf.DUMMYFUNCTION("""COMPUTED_VALUE"""),3.0)</f>
        <v>3</v>
      </c>
      <c r="P17" s="52">
        <f>IFERROR(__xludf.DUMMYFUNCTION("""COMPUTED_VALUE"""),4.0)</f>
        <v>4</v>
      </c>
      <c r="Q17" s="52">
        <f>IFERROR(__xludf.DUMMYFUNCTION("""COMPUTED_VALUE"""),2.0)</f>
        <v>2</v>
      </c>
      <c r="R17" s="52">
        <f>IFERROR(__xludf.DUMMYFUNCTION("""COMPUTED_VALUE"""),3.0)</f>
        <v>3</v>
      </c>
      <c r="S17" s="52">
        <f>IFERROR(__xludf.DUMMYFUNCTION("""COMPUTED_VALUE"""),5.0)</f>
        <v>5</v>
      </c>
      <c r="T17" s="52">
        <f>IFERROR(__xludf.DUMMYFUNCTION("""COMPUTED_VALUE"""),7.0)</f>
        <v>7</v>
      </c>
      <c r="U17" s="52">
        <f>IFERROR(__xludf.DUMMYFUNCTION("""COMPUTED_VALUE"""),4.0)</f>
        <v>4</v>
      </c>
      <c r="V17" s="52">
        <f>IFERROR(__xludf.DUMMYFUNCTION("""COMPUTED_VALUE"""),4.0)</f>
        <v>4</v>
      </c>
      <c r="W17" s="52">
        <f>IFERROR(__xludf.DUMMYFUNCTION("""COMPUTED_VALUE"""),43.0)</f>
        <v>43</v>
      </c>
      <c r="X17" s="52">
        <f>IFERROR(__xludf.DUMMYFUNCTION("""COMPUTED_VALUE"""),84.0)</f>
        <v>84</v>
      </c>
    </row>
    <row r="18">
      <c r="B18" s="52" t="str">
        <f>IFERROR(__xludf.DUMMYFUNCTION("""COMPUTED_VALUE"""),"x")</f>
        <v>x</v>
      </c>
      <c r="C18" s="52" t="str">
        <f>IFERROR(__xludf.DUMMYFUNCTION("""COMPUTED_VALUE"""),"Tyler Hoxie")</f>
        <v>Tyler Hoxie</v>
      </c>
      <c r="D18" s="52">
        <f>IFERROR(__xludf.DUMMYFUNCTION("""COMPUTED_VALUE"""),4.0)</f>
        <v>4</v>
      </c>
      <c r="E18" s="52">
        <f>IFERROR(__xludf.DUMMYFUNCTION("""COMPUTED_VALUE"""),4.0)</f>
        <v>4</v>
      </c>
      <c r="F18" s="52">
        <f>IFERROR(__xludf.DUMMYFUNCTION("""COMPUTED_VALUE"""),4.0)</f>
        <v>4</v>
      </c>
      <c r="G18" s="52">
        <f>IFERROR(__xludf.DUMMYFUNCTION("""COMPUTED_VALUE"""),5.0)</f>
        <v>5</v>
      </c>
      <c r="H18" s="52">
        <f>IFERROR(__xludf.DUMMYFUNCTION("""COMPUTED_VALUE"""),4.0)</f>
        <v>4</v>
      </c>
      <c r="I18" s="52">
        <f>IFERROR(__xludf.DUMMYFUNCTION("""COMPUTED_VALUE"""),4.0)</f>
        <v>4</v>
      </c>
      <c r="J18" s="52">
        <f>IFERROR(__xludf.DUMMYFUNCTION("""COMPUTED_VALUE"""),3.0)</f>
        <v>3</v>
      </c>
      <c r="K18" s="52">
        <f>IFERROR(__xludf.DUMMYFUNCTION("""COMPUTED_VALUE"""),4.0)</f>
        <v>4</v>
      </c>
      <c r="L18" s="52">
        <f>IFERROR(__xludf.DUMMYFUNCTION("""COMPUTED_VALUE"""),3.0)</f>
        <v>3</v>
      </c>
      <c r="M18" s="52">
        <f>IFERROR(__xludf.DUMMYFUNCTION("""COMPUTED_VALUE"""),35.0)</f>
        <v>35</v>
      </c>
      <c r="N18" s="52">
        <f>IFERROR(__xludf.DUMMYFUNCTION("""COMPUTED_VALUE"""),8.0)</f>
        <v>8</v>
      </c>
      <c r="O18" s="52">
        <f>IFERROR(__xludf.DUMMYFUNCTION("""COMPUTED_VALUE"""),4.0)</f>
        <v>4</v>
      </c>
      <c r="P18" s="52">
        <f>IFERROR(__xludf.DUMMYFUNCTION("""COMPUTED_VALUE"""),4.0)</f>
        <v>4</v>
      </c>
      <c r="Q18" s="52">
        <f>IFERROR(__xludf.DUMMYFUNCTION("""COMPUTED_VALUE"""),4.0)</f>
        <v>4</v>
      </c>
      <c r="R18" s="52">
        <f>IFERROR(__xludf.DUMMYFUNCTION("""COMPUTED_VALUE"""),3.0)</f>
        <v>3</v>
      </c>
      <c r="S18" s="52">
        <f>IFERROR(__xludf.DUMMYFUNCTION("""COMPUTED_VALUE"""),4.0)</f>
        <v>4</v>
      </c>
      <c r="T18" s="52">
        <f>IFERROR(__xludf.DUMMYFUNCTION("""COMPUTED_VALUE"""),5.0)</f>
        <v>5</v>
      </c>
      <c r="U18" s="52">
        <f>IFERROR(__xludf.DUMMYFUNCTION("""COMPUTED_VALUE"""),3.0)</f>
        <v>3</v>
      </c>
      <c r="V18" s="52">
        <f>IFERROR(__xludf.DUMMYFUNCTION("""COMPUTED_VALUE"""),5.0)</f>
        <v>5</v>
      </c>
      <c r="W18" s="52">
        <f>IFERROR(__xludf.DUMMYFUNCTION("""COMPUTED_VALUE"""),40.0)</f>
        <v>40</v>
      </c>
      <c r="X18" s="52">
        <f>IFERROR(__xludf.DUMMYFUNCTION("""COMPUTED_VALUE"""),75.0)</f>
        <v>75</v>
      </c>
    </row>
    <row r="19">
      <c r="A19" s="47" t="s">
        <v>36</v>
      </c>
      <c r="B19" s="51" t="str">
        <f>IFERROR(__xludf.DUMMYFUNCTION("IMPORTRANGE(Key!$A5,""'Group'!a4:w7"")"),"x")</f>
        <v>x</v>
      </c>
      <c r="C19" s="51" t="str">
        <f>IFERROR(__xludf.DUMMYFUNCTION("""COMPUTED_VALUE"""),"Ty Peterson")</f>
        <v>Ty Peterson</v>
      </c>
      <c r="D19" s="52">
        <f>IFERROR(__xludf.DUMMYFUNCTION("""COMPUTED_VALUE"""),6.0)</f>
        <v>6</v>
      </c>
      <c r="E19" s="52">
        <f>IFERROR(__xludf.DUMMYFUNCTION("""COMPUTED_VALUE"""),6.0)</f>
        <v>6</v>
      </c>
      <c r="F19" s="52">
        <f>IFERROR(__xludf.DUMMYFUNCTION("""COMPUTED_VALUE"""),3.0)</f>
        <v>3</v>
      </c>
      <c r="G19" s="52">
        <f>IFERROR(__xludf.DUMMYFUNCTION("""COMPUTED_VALUE"""),5.0)</f>
        <v>5</v>
      </c>
      <c r="H19" s="52">
        <f>IFERROR(__xludf.DUMMYFUNCTION("""COMPUTED_VALUE"""),4.0)</f>
        <v>4</v>
      </c>
      <c r="I19" s="52">
        <f>IFERROR(__xludf.DUMMYFUNCTION("""COMPUTED_VALUE"""),6.0)</f>
        <v>6</v>
      </c>
      <c r="J19" s="52">
        <f>IFERROR(__xludf.DUMMYFUNCTION("""COMPUTED_VALUE"""),4.0)</f>
        <v>4</v>
      </c>
      <c r="K19" s="52">
        <f>IFERROR(__xludf.DUMMYFUNCTION("""COMPUTED_VALUE"""),5.0)</f>
        <v>5</v>
      </c>
      <c r="L19" s="52">
        <f>IFERROR(__xludf.DUMMYFUNCTION("""COMPUTED_VALUE"""),5.0)</f>
        <v>5</v>
      </c>
      <c r="M19" s="52">
        <f>IFERROR(__xludf.DUMMYFUNCTION("""COMPUTED_VALUE"""),44.0)</f>
        <v>44</v>
      </c>
      <c r="N19" s="52">
        <f>IFERROR(__xludf.DUMMYFUNCTION("""COMPUTED_VALUE"""),7.0)</f>
        <v>7</v>
      </c>
      <c r="O19" s="52">
        <f>IFERROR(__xludf.DUMMYFUNCTION("""COMPUTED_VALUE"""),4.0)</f>
        <v>4</v>
      </c>
      <c r="P19" s="52">
        <f>IFERROR(__xludf.DUMMYFUNCTION("""COMPUTED_VALUE"""),5.0)</f>
        <v>5</v>
      </c>
      <c r="Q19" s="52">
        <f>IFERROR(__xludf.DUMMYFUNCTION("""COMPUTED_VALUE"""),4.0)</f>
        <v>4</v>
      </c>
      <c r="R19" s="52">
        <f>IFERROR(__xludf.DUMMYFUNCTION("""COMPUTED_VALUE"""),3.0)</f>
        <v>3</v>
      </c>
      <c r="S19" s="52">
        <f>IFERROR(__xludf.DUMMYFUNCTION("""COMPUTED_VALUE"""),4.0)</f>
        <v>4</v>
      </c>
      <c r="T19" s="52">
        <f>IFERROR(__xludf.DUMMYFUNCTION("""COMPUTED_VALUE"""),3.0)</f>
        <v>3</v>
      </c>
      <c r="U19" s="52">
        <f>IFERROR(__xludf.DUMMYFUNCTION("""COMPUTED_VALUE"""),3.0)</f>
        <v>3</v>
      </c>
      <c r="V19" s="52">
        <f>IFERROR(__xludf.DUMMYFUNCTION("""COMPUTED_VALUE"""),5.0)</f>
        <v>5</v>
      </c>
      <c r="W19" s="52">
        <f>IFERROR(__xludf.DUMMYFUNCTION("""COMPUTED_VALUE"""),38.0)</f>
        <v>38</v>
      </c>
      <c r="X19" s="52">
        <f>IFERROR(__xludf.DUMMYFUNCTION("""COMPUTED_VALUE"""),82.0)</f>
        <v>82</v>
      </c>
    </row>
    <row r="20">
      <c r="B20" s="52" t="str">
        <f>IFERROR(__xludf.DUMMYFUNCTION("""COMPUTED_VALUE"""),"x")</f>
        <v>x</v>
      </c>
      <c r="C20" s="52" t="str">
        <f>IFERROR(__xludf.DUMMYFUNCTION("""COMPUTED_VALUE"""),"Julius Rauter")</f>
        <v>Julius Rauter</v>
      </c>
      <c r="D20" s="52">
        <f>IFERROR(__xludf.DUMMYFUNCTION("""COMPUTED_VALUE"""),4.0)</f>
        <v>4</v>
      </c>
      <c r="E20" s="52">
        <f>IFERROR(__xludf.DUMMYFUNCTION("""COMPUTED_VALUE"""),5.0)</f>
        <v>5</v>
      </c>
      <c r="F20" s="52">
        <f>IFERROR(__xludf.DUMMYFUNCTION("""COMPUTED_VALUE"""),3.0)</f>
        <v>3</v>
      </c>
      <c r="G20" s="52">
        <f>IFERROR(__xludf.DUMMYFUNCTION("""COMPUTED_VALUE"""),4.0)</f>
        <v>4</v>
      </c>
      <c r="H20" s="52">
        <f>IFERROR(__xludf.DUMMYFUNCTION("""COMPUTED_VALUE"""),5.0)</f>
        <v>5</v>
      </c>
      <c r="I20" s="52">
        <f>IFERROR(__xludf.DUMMYFUNCTION("""COMPUTED_VALUE"""),4.0)</f>
        <v>4</v>
      </c>
      <c r="J20" s="52">
        <f>IFERROR(__xludf.DUMMYFUNCTION("""COMPUTED_VALUE"""),2.0)</f>
        <v>2</v>
      </c>
      <c r="K20" s="52">
        <f>IFERROR(__xludf.DUMMYFUNCTION("""COMPUTED_VALUE"""),4.0)</f>
        <v>4</v>
      </c>
      <c r="L20" s="52">
        <f>IFERROR(__xludf.DUMMYFUNCTION("""COMPUTED_VALUE"""),4.0)</f>
        <v>4</v>
      </c>
      <c r="M20" s="52">
        <f>IFERROR(__xludf.DUMMYFUNCTION("""COMPUTED_VALUE"""),35.0)</f>
        <v>35</v>
      </c>
      <c r="N20" s="52">
        <f>IFERROR(__xludf.DUMMYFUNCTION("""COMPUTED_VALUE"""),8.0)</f>
        <v>8</v>
      </c>
      <c r="O20" s="52">
        <f>IFERROR(__xludf.DUMMYFUNCTION("""COMPUTED_VALUE"""),4.0)</f>
        <v>4</v>
      </c>
      <c r="P20" s="52">
        <f>IFERROR(__xludf.DUMMYFUNCTION("""COMPUTED_VALUE"""),3.0)</f>
        <v>3</v>
      </c>
      <c r="Q20" s="52">
        <f>IFERROR(__xludf.DUMMYFUNCTION("""COMPUTED_VALUE"""),3.0)</f>
        <v>3</v>
      </c>
      <c r="R20" s="52">
        <f>IFERROR(__xludf.DUMMYFUNCTION("""COMPUTED_VALUE"""),3.0)</f>
        <v>3</v>
      </c>
      <c r="S20" s="52">
        <f>IFERROR(__xludf.DUMMYFUNCTION("""COMPUTED_VALUE"""),5.0)</f>
        <v>5</v>
      </c>
      <c r="T20" s="52">
        <f>IFERROR(__xludf.DUMMYFUNCTION("""COMPUTED_VALUE"""),6.0)</f>
        <v>6</v>
      </c>
      <c r="U20" s="52">
        <f>IFERROR(__xludf.DUMMYFUNCTION("""COMPUTED_VALUE"""),4.0)</f>
        <v>4</v>
      </c>
      <c r="V20" s="52">
        <f>IFERROR(__xludf.DUMMYFUNCTION("""COMPUTED_VALUE"""),5.0)</f>
        <v>5</v>
      </c>
      <c r="W20" s="52">
        <f>IFERROR(__xludf.DUMMYFUNCTION("""COMPUTED_VALUE"""),41.0)</f>
        <v>41</v>
      </c>
      <c r="X20" s="52">
        <f>IFERROR(__xludf.DUMMYFUNCTION("""COMPUTED_VALUE"""),76.0)</f>
        <v>76</v>
      </c>
    </row>
    <row r="21">
      <c r="B21" s="52" t="str">
        <f>IFERROR(__xludf.DUMMYFUNCTION("""COMPUTED_VALUE"""),"x")</f>
        <v>x</v>
      </c>
      <c r="C21" s="52" t="str">
        <f>IFERROR(__xludf.DUMMYFUNCTION("""COMPUTED_VALUE"""),"Cooper Hardison")</f>
        <v>Cooper Hardison</v>
      </c>
      <c r="D21" s="52">
        <f>IFERROR(__xludf.DUMMYFUNCTION("""COMPUTED_VALUE"""),4.0)</f>
        <v>4</v>
      </c>
      <c r="E21" s="52">
        <f>IFERROR(__xludf.DUMMYFUNCTION("""COMPUTED_VALUE"""),6.0)</f>
        <v>6</v>
      </c>
      <c r="F21" s="52">
        <f>IFERROR(__xludf.DUMMYFUNCTION("""COMPUTED_VALUE"""),3.0)</f>
        <v>3</v>
      </c>
      <c r="G21" s="52">
        <f>IFERROR(__xludf.DUMMYFUNCTION("""COMPUTED_VALUE"""),5.0)</f>
        <v>5</v>
      </c>
      <c r="H21" s="52">
        <f>IFERROR(__xludf.DUMMYFUNCTION("""COMPUTED_VALUE"""),4.0)</f>
        <v>4</v>
      </c>
      <c r="I21" s="52">
        <f>IFERROR(__xludf.DUMMYFUNCTION("""COMPUTED_VALUE"""),3.0)</f>
        <v>3</v>
      </c>
      <c r="J21" s="52">
        <f>IFERROR(__xludf.DUMMYFUNCTION("""COMPUTED_VALUE"""),4.0)</f>
        <v>4</v>
      </c>
      <c r="K21" s="52">
        <f>IFERROR(__xludf.DUMMYFUNCTION("""COMPUTED_VALUE"""),3.0)</f>
        <v>3</v>
      </c>
      <c r="L21" s="52">
        <f>IFERROR(__xludf.DUMMYFUNCTION("""COMPUTED_VALUE"""),5.0)</f>
        <v>5</v>
      </c>
      <c r="M21" s="52">
        <f>IFERROR(__xludf.DUMMYFUNCTION("""COMPUTED_VALUE"""),37.0)</f>
        <v>37</v>
      </c>
      <c r="N21" s="52">
        <f>IFERROR(__xludf.DUMMYFUNCTION("""COMPUTED_VALUE"""),7.0)</f>
        <v>7</v>
      </c>
      <c r="O21" s="52">
        <f>IFERROR(__xludf.DUMMYFUNCTION("""COMPUTED_VALUE"""),3.0)</f>
        <v>3</v>
      </c>
      <c r="P21" s="52">
        <f>IFERROR(__xludf.DUMMYFUNCTION("""COMPUTED_VALUE"""),3.0)</f>
        <v>3</v>
      </c>
      <c r="Q21" s="52">
        <f>IFERROR(__xludf.DUMMYFUNCTION("""COMPUTED_VALUE"""),4.0)</f>
        <v>4</v>
      </c>
      <c r="R21" s="52">
        <f>IFERROR(__xludf.DUMMYFUNCTION("""COMPUTED_VALUE"""),4.0)</f>
        <v>4</v>
      </c>
      <c r="S21" s="52">
        <f>IFERROR(__xludf.DUMMYFUNCTION("""COMPUTED_VALUE"""),3.0)</f>
        <v>3</v>
      </c>
      <c r="T21" s="52">
        <f>IFERROR(__xludf.DUMMYFUNCTION("""COMPUTED_VALUE"""),5.0)</f>
        <v>5</v>
      </c>
      <c r="U21" s="52">
        <f>IFERROR(__xludf.DUMMYFUNCTION("""COMPUTED_VALUE"""),3.0)</f>
        <v>3</v>
      </c>
      <c r="V21" s="52">
        <f>IFERROR(__xludf.DUMMYFUNCTION("""COMPUTED_VALUE"""),4.0)</f>
        <v>4</v>
      </c>
      <c r="W21" s="52">
        <f>IFERROR(__xludf.DUMMYFUNCTION("""COMPUTED_VALUE"""),36.0)</f>
        <v>36</v>
      </c>
      <c r="X21" s="52">
        <f>IFERROR(__xludf.DUMMYFUNCTION("""COMPUTED_VALUE"""),73.0)</f>
        <v>73</v>
      </c>
    </row>
    <row r="22">
      <c r="B22" s="52" t="str">
        <f>IFERROR(__xludf.DUMMYFUNCTION("""COMPUTED_VALUE"""),"x")</f>
        <v>x</v>
      </c>
      <c r="C22" s="52" t="str">
        <f>IFERROR(__xludf.DUMMYFUNCTION("""COMPUTED_VALUE"""),"Santiago Nieto")</f>
        <v>Santiago Nieto</v>
      </c>
      <c r="D22" s="52">
        <f>IFERROR(__xludf.DUMMYFUNCTION("""COMPUTED_VALUE"""),4.0)</f>
        <v>4</v>
      </c>
      <c r="E22" s="52">
        <f>IFERROR(__xludf.DUMMYFUNCTION("""COMPUTED_VALUE"""),7.0)</f>
        <v>7</v>
      </c>
      <c r="F22" s="52">
        <f>IFERROR(__xludf.DUMMYFUNCTION("""COMPUTED_VALUE"""),4.0)</f>
        <v>4</v>
      </c>
      <c r="G22" s="52">
        <f>IFERROR(__xludf.DUMMYFUNCTION("""COMPUTED_VALUE"""),4.0)</f>
        <v>4</v>
      </c>
      <c r="H22" s="52">
        <f>IFERROR(__xludf.DUMMYFUNCTION("""COMPUTED_VALUE"""),5.0)</f>
        <v>5</v>
      </c>
      <c r="I22" s="52">
        <f>IFERROR(__xludf.DUMMYFUNCTION("""COMPUTED_VALUE"""),4.0)</f>
        <v>4</v>
      </c>
      <c r="J22" s="52">
        <f>IFERROR(__xludf.DUMMYFUNCTION("""COMPUTED_VALUE"""),4.0)</f>
        <v>4</v>
      </c>
      <c r="K22" s="52">
        <f>IFERROR(__xludf.DUMMYFUNCTION("""COMPUTED_VALUE"""),4.0)</f>
        <v>4</v>
      </c>
      <c r="L22" s="52">
        <f>IFERROR(__xludf.DUMMYFUNCTION("""COMPUTED_VALUE"""),4.0)</f>
        <v>4</v>
      </c>
      <c r="M22" s="52">
        <f>IFERROR(__xludf.DUMMYFUNCTION("""COMPUTED_VALUE"""),40.0)</f>
        <v>40</v>
      </c>
      <c r="N22" s="52">
        <f>IFERROR(__xludf.DUMMYFUNCTION("""COMPUTED_VALUE"""),7.0)</f>
        <v>7</v>
      </c>
      <c r="O22" s="52">
        <f>IFERROR(__xludf.DUMMYFUNCTION("""COMPUTED_VALUE"""),5.0)</f>
        <v>5</v>
      </c>
      <c r="P22" s="52">
        <f>IFERROR(__xludf.DUMMYFUNCTION("""COMPUTED_VALUE"""),4.0)</f>
        <v>4</v>
      </c>
      <c r="Q22" s="52">
        <f>IFERROR(__xludf.DUMMYFUNCTION("""COMPUTED_VALUE"""),4.0)</f>
        <v>4</v>
      </c>
      <c r="R22" s="52">
        <f>IFERROR(__xludf.DUMMYFUNCTION("""COMPUTED_VALUE"""),5.0)</f>
        <v>5</v>
      </c>
      <c r="S22" s="52">
        <f>IFERROR(__xludf.DUMMYFUNCTION("""COMPUTED_VALUE"""),4.0)</f>
        <v>4</v>
      </c>
      <c r="T22" s="52">
        <f>IFERROR(__xludf.DUMMYFUNCTION("""COMPUTED_VALUE"""),5.0)</f>
        <v>5</v>
      </c>
      <c r="U22" s="52">
        <f>IFERROR(__xludf.DUMMYFUNCTION("""COMPUTED_VALUE"""),3.0)</f>
        <v>3</v>
      </c>
      <c r="V22" s="52">
        <f>IFERROR(__xludf.DUMMYFUNCTION("""COMPUTED_VALUE"""),5.0)</f>
        <v>5</v>
      </c>
      <c r="W22" s="52">
        <f>IFERROR(__xludf.DUMMYFUNCTION("""COMPUTED_VALUE"""),42.0)</f>
        <v>42</v>
      </c>
      <c r="X22" s="52">
        <f>IFERROR(__xludf.DUMMYFUNCTION("""COMPUTED_VALUE"""),82.0)</f>
        <v>82</v>
      </c>
    </row>
    <row r="23">
      <c r="A23" s="47" t="s">
        <v>43</v>
      </c>
      <c r="B23" s="51" t="str">
        <f>IFERROR(__xludf.DUMMYFUNCTION("IMPORTRANGE(Key!$A6,""'Group'!a4:w7"")"),"x")</f>
        <v>x</v>
      </c>
      <c r="C23" s="51" t="str">
        <f>IFERROR(__xludf.DUMMYFUNCTION("""COMPUTED_VALUE"""),"Inaki Berezadi")</f>
        <v>Inaki Berezadi</v>
      </c>
      <c r="D23" s="52">
        <f>IFERROR(__xludf.DUMMYFUNCTION("""COMPUTED_VALUE"""),5.0)</f>
        <v>5</v>
      </c>
      <c r="E23" s="52">
        <f>IFERROR(__xludf.DUMMYFUNCTION("""COMPUTED_VALUE"""),7.0)</f>
        <v>7</v>
      </c>
      <c r="F23" s="52">
        <f>IFERROR(__xludf.DUMMYFUNCTION("""COMPUTED_VALUE"""),3.0)</f>
        <v>3</v>
      </c>
      <c r="G23" s="52">
        <f>IFERROR(__xludf.DUMMYFUNCTION("""COMPUTED_VALUE"""),5.0)</f>
        <v>5</v>
      </c>
      <c r="H23" s="52">
        <f>IFERROR(__xludf.DUMMYFUNCTION("""COMPUTED_VALUE"""),4.0)</f>
        <v>4</v>
      </c>
      <c r="I23" s="52">
        <f>IFERROR(__xludf.DUMMYFUNCTION("""COMPUTED_VALUE"""),4.0)</f>
        <v>4</v>
      </c>
      <c r="J23" s="52">
        <f>IFERROR(__xludf.DUMMYFUNCTION("""COMPUTED_VALUE"""),3.0)</f>
        <v>3</v>
      </c>
      <c r="K23" s="52">
        <f>IFERROR(__xludf.DUMMYFUNCTION("""COMPUTED_VALUE"""),5.0)</f>
        <v>5</v>
      </c>
      <c r="L23" s="52">
        <f>IFERROR(__xludf.DUMMYFUNCTION("""COMPUTED_VALUE"""),5.0)</f>
        <v>5</v>
      </c>
      <c r="M23" s="52">
        <f>IFERROR(__xludf.DUMMYFUNCTION("""COMPUTED_VALUE"""),41.0)</f>
        <v>41</v>
      </c>
      <c r="N23" s="52">
        <f>IFERROR(__xludf.DUMMYFUNCTION("""COMPUTED_VALUE"""),7.0)</f>
        <v>7</v>
      </c>
      <c r="O23" s="52">
        <f>IFERROR(__xludf.DUMMYFUNCTION("""COMPUTED_VALUE"""),5.0)</f>
        <v>5</v>
      </c>
      <c r="P23" s="52">
        <f>IFERROR(__xludf.DUMMYFUNCTION("""COMPUTED_VALUE"""),4.0)</f>
        <v>4</v>
      </c>
      <c r="Q23" s="52">
        <f>IFERROR(__xludf.DUMMYFUNCTION("""COMPUTED_VALUE"""),4.0)</f>
        <v>4</v>
      </c>
      <c r="R23" s="52">
        <f>IFERROR(__xludf.DUMMYFUNCTION("""COMPUTED_VALUE"""),4.0)</f>
        <v>4</v>
      </c>
      <c r="S23" s="52">
        <f>IFERROR(__xludf.DUMMYFUNCTION("""COMPUTED_VALUE"""),4.0)</f>
        <v>4</v>
      </c>
      <c r="T23" s="52">
        <f>IFERROR(__xludf.DUMMYFUNCTION("""COMPUTED_VALUE"""),5.0)</f>
        <v>5</v>
      </c>
      <c r="U23" s="52">
        <f>IFERROR(__xludf.DUMMYFUNCTION("""COMPUTED_VALUE"""),3.0)</f>
        <v>3</v>
      </c>
      <c r="V23" s="52">
        <f>IFERROR(__xludf.DUMMYFUNCTION("""COMPUTED_VALUE"""),5.0)</f>
        <v>5</v>
      </c>
      <c r="W23" s="52">
        <f>IFERROR(__xludf.DUMMYFUNCTION("""COMPUTED_VALUE"""),41.0)</f>
        <v>41</v>
      </c>
      <c r="X23" s="52">
        <f>IFERROR(__xludf.DUMMYFUNCTION("""COMPUTED_VALUE"""),82.0)</f>
        <v>82</v>
      </c>
    </row>
    <row r="24">
      <c r="B24" s="52" t="str">
        <f>IFERROR(__xludf.DUMMYFUNCTION("""COMPUTED_VALUE"""),"x")</f>
        <v>x</v>
      </c>
      <c r="C24" s="52" t="str">
        <f>IFERROR(__xludf.DUMMYFUNCTION("""COMPUTED_VALUE"""),"Karsten Kern")</f>
        <v>Karsten Kern</v>
      </c>
      <c r="D24" s="52">
        <f>IFERROR(__xludf.DUMMYFUNCTION("""COMPUTED_VALUE"""),6.0)</f>
        <v>6</v>
      </c>
      <c r="E24" s="52">
        <f>IFERROR(__xludf.DUMMYFUNCTION("""COMPUTED_VALUE"""),7.0)</f>
        <v>7</v>
      </c>
      <c r="F24" s="52">
        <f>IFERROR(__xludf.DUMMYFUNCTION("""COMPUTED_VALUE"""),4.0)</f>
        <v>4</v>
      </c>
      <c r="G24" s="52">
        <f>IFERROR(__xludf.DUMMYFUNCTION("""COMPUTED_VALUE"""),4.0)</f>
        <v>4</v>
      </c>
      <c r="H24" s="52">
        <f>IFERROR(__xludf.DUMMYFUNCTION("""COMPUTED_VALUE"""),5.0)</f>
        <v>5</v>
      </c>
      <c r="I24" s="52">
        <f>IFERROR(__xludf.DUMMYFUNCTION("""COMPUTED_VALUE"""),8.0)</f>
        <v>8</v>
      </c>
      <c r="J24" s="52">
        <f>IFERROR(__xludf.DUMMYFUNCTION("""COMPUTED_VALUE"""),4.0)</f>
        <v>4</v>
      </c>
      <c r="K24" s="52">
        <f>IFERROR(__xludf.DUMMYFUNCTION("""COMPUTED_VALUE"""),5.0)</f>
        <v>5</v>
      </c>
      <c r="L24" s="52">
        <f>IFERROR(__xludf.DUMMYFUNCTION("""COMPUTED_VALUE"""),5.0)</f>
        <v>5</v>
      </c>
      <c r="M24" s="52">
        <f>IFERROR(__xludf.DUMMYFUNCTION("""COMPUTED_VALUE"""),48.0)</f>
        <v>48</v>
      </c>
      <c r="N24" s="52">
        <f>IFERROR(__xludf.DUMMYFUNCTION("""COMPUTED_VALUE"""),8.0)</f>
        <v>8</v>
      </c>
      <c r="O24" s="52">
        <f>IFERROR(__xludf.DUMMYFUNCTION("""COMPUTED_VALUE"""),4.0)</f>
        <v>4</v>
      </c>
      <c r="P24" s="52">
        <f>IFERROR(__xludf.DUMMYFUNCTION("""COMPUTED_VALUE"""),4.0)</f>
        <v>4</v>
      </c>
      <c r="Q24" s="52">
        <f>IFERROR(__xludf.DUMMYFUNCTION("""COMPUTED_VALUE"""),5.0)</f>
        <v>5</v>
      </c>
      <c r="R24" s="52">
        <f>IFERROR(__xludf.DUMMYFUNCTION("""COMPUTED_VALUE"""),4.0)</f>
        <v>4</v>
      </c>
      <c r="S24" s="52">
        <f>IFERROR(__xludf.DUMMYFUNCTION("""COMPUTED_VALUE"""),6.0)</f>
        <v>6</v>
      </c>
      <c r="T24" s="52">
        <f>IFERROR(__xludf.DUMMYFUNCTION("""COMPUTED_VALUE"""),6.0)</f>
        <v>6</v>
      </c>
      <c r="U24" s="52">
        <f>IFERROR(__xludf.DUMMYFUNCTION("""COMPUTED_VALUE"""),4.0)</f>
        <v>4</v>
      </c>
      <c r="V24" s="52">
        <f>IFERROR(__xludf.DUMMYFUNCTION("""COMPUTED_VALUE"""),6.0)</f>
        <v>6</v>
      </c>
      <c r="W24" s="52">
        <f>IFERROR(__xludf.DUMMYFUNCTION("""COMPUTED_VALUE"""),47.0)</f>
        <v>47</v>
      </c>
      <c r="X24" s="52">
        <f>IFERROR(__xludf.DUMMYFUNCTION("""COMPUTED_VALUE"""),95.0)</f>
        <v>95</v>
      </c>
    </row>
    <row r="25">
      <c r="B25" s="52"/>
      <c r="C25" s="52" t="str">
        <f>IFERROR(__xludf.DUMMYFUNCTION("""COMPUTED_VALUE"""),"Caleb Smith")</f>
        <v>Caleb Smith</v>
      </c>
      <c r="D25" s="52">
        <f>IFERROR(__xludf.DUMMYFUNCTION("""COMPUTED_VALUE"""),4.0)</f>
        <v>4</v>
      </c>
      <c r="E25" s="52">
        <f>IFERROR(__xludf.DUMMYFUNCTION("""COMPUTED_VALUE"""),4.0)</f>
        <v>4</v>
      </c>
      <c r="F25" s="52">
        <f>IFERROR(__xludf.DUMMYFUNCTION("""COMPUTED_VALUE"""),3.0)</f>
        <v>3</v>
      </c>
      <c r="G25" s="52">
        <f>IFERROR(__xludf.DUMMYFUNCTION("""COMPUTED_VALUE"""),4.0)</f>
        <v>4</v>
      </c>
      <c r="H25" s="52">
        <f>IFERROR(__xludf.DUMMYFUNCTION("""COMPUTED_VALUE"""),7.0)</f>
        <v>7</v>
      </c>
      <c r="I25" s="52">
        <f>IFERROR(__xludf.DUMMYFUNCTION("""COMPUTED_VALUE"""),4.0)</f>
        <v>4</v>
      </c>
      <c r="J25" s="52">
        <f>IFERROR(__xludf.DUMMYFUNCTION("""COMPUTED_VALUE"""),3.0)</f>
        <v>3</v>
      </c>
      <c r="K25" s="52">
        <f>IFERROR(__xludf.DUMMYFUNCTION("""COMPUTED_VALUE"""),4.0)</f>
        <v>4</v>
      </c>
      <c r="L25" s="52">
        <f>IFERROR(__xludf.DUMMYFUNCTION("""COMPUTED_VALUE"""),3.0)</f>
        <v>3</v>
      </c>
      <c r="M25" s="52">
        <f>IFERROR(__xludf.DUMMYFUNCTION("""COMPUTED_VALUE"""),36.0)</f>
        <v>36</v>
      </c>
      <c r="N25" s="52">
        <f>IFERROR(__xludf.DUMMYFUNCTION("""COMPUTED_VALUE"""),5.0)</f>
        <v>5</v>
      </c>
      <c r="O25" s="52">
        <f>IFERROR(__xludf.DUMMYFUNCTION("""COMPUTED_VALUE"""),4.0)</f>
        <v>4</v>
      </c>
      <c r="P25" s="52">
        <f>IFERROR(__xludf.DUMMYFUNCTION("""COMPUTED_VALUE"""),4.0)</f>
        <v>4</v>
      </c>
      <c r="Q25" s="52">
        <f>IFERROR(__xludf.DUMMYFUNCTION("""COMPUTED_VALUE"""),4.0)</f>
        <v>4</v>
      </c>
      <c r="R25" s="52">
        <f>IFERROR(__xludf.DUMMYFUNCTION("""COMPUTED_VALUE"""),5.0)</f>
        <v>5</v>
      </c>
      <c r="S25" s="52">
        <f>IFERROR(__xludf.DUMMYFUNCTION("""COMPUTED_VALUE"""),4.0)</f>
        <v>4</v>
      </c>
      <c r="T25" s="52">
        <f>IFERROR(__xludf.DUMMYFUNCTION("""COMPUTED_VALUE"""),5.0)</f>
        <v>5</v>
      </c>
      <c r="U25" s="52">
        <f>IFERROR(__xludf.DUMMYFUNCTION("""COMPUTED_VALUE"""),4.0)</f>
        <v>4</v>
      </c>
      <c r="V25" s="52">
        <f>IFERROR(__xludf.DUMMYFUNCTION("""COMPUTED_VALUE"""),5.0)</f>
        <v>5</v>
      </c>
      <c r="W25" s="52">
        <f>IFERROR(__xludf.DUMMYFUNCTION("""COMPUTED_VALUE"""),40.0)</f>
        <v>40</v>
      </c>
      <c r="X25" s="52">
        <f>IFERROR(__xludf.DUMMYFUNCTION("""COMPUTED_VALUE"""),76.0)</f>
        <v>76</v>
      </c>
    </row>
    <row r="26">
      <c r="B26" s="52" t="str">
        <f>IFERROR(__xludf.DUMMYFUNCTION("""COMPUTED_VALUE"""),"x")</f>
        <v>x</v>
      </c>
      <c r="C26" s="52" t="str">
        <f>IFERROR(__xludf.DUMMYFUNCTION("""COMPUTED_VALUE"""),"Felipe Fortino")</f>
        <v>Felipe Fortino</v>
      </c>
      <c r="D26" s="52">
        <f>IFERROR(__xludf.DUMMYFUNCTION("""COMPUTED_VALUE"""),3.0)</f>
        <v>3</v>
      </c>
      <c r="E26" s="52">
        <f>IFERROR(__xludf.DUMMYFUNCTION("""COMPUTED_VALUE"""),6.0)</f>
        <v>6</v>
      </c>
      <c r="F26" s="52">
        <f>IFERROR(__xludf.DUMMYFUNCTION("""COMPUTED_VALUE"""),3.0)</f>
        <v>3</v>
      </c>
      <c r="G26" s="52">
        <f>IFERROR(__xludf.DUMMYFUNCTION("""COMPUTED_VALUE"""),7.0)</f>
        <v>7</v>
      </c>
      <c r="H26" s="52">
        <f>IFERROR(__xludf.DUMMYFUNCTION("""COMPUTED_VALUE"""),5.0)</f>
        <v>5</v>
      </c>
      <c r="I26" s="52">
        <f>IFERROR(__xludf.DUMMYFUNCTION("""COMPUTED_VALUE"""),5.0)</f>
        <v>5</v>
      </c>
      <c r="J26" s="52">
        <f>IFERROR(__xludf.DUMMYFUNCTION("""COMPUTED_VALUE"""),3.0)</f>
        <v>3</v>
      </c>
      <c r="K26" s="52">
        <f>IFERROR(__xludf.DUMMYFUNCTION("""COMPUTED_VALUE"""),6.0)</f>
        <v>6</v>
      </c>
      <c r="L26" s="52">
        <f>IFERROR(__xludf.DUMMYFUNCTION("""COMPUTED_VALUE"""),4.0)</f>
        <v>4</v>
      </c>
      <c r="M26" s="52">
        <f>IFERROR(__xludf.DUMMYFUNCTION("""COMPUTED_VALUE"""),42.0)</f>
        <v>42</v>
      </c>
      <c r="N26" s="52">
        <f>IFERROR(__xludf.DUMMYFUNCTION("""COMPUTED_VALUE"""),9.0)</f>
        <v>9</v>
      </c>
      <c r="O26" s="52">
        <f>IFERROR(__xludf.DUMMYFUNCTION("""COMPUTED_VALUE"""),7.0)</f>
        <v>7</v>
      </c>
      <c r="P26" s="52">
        <f>IFERROR(__xludf.DUMMYFUNCTION("""COMPUTED_VALUE"""),4.0)</f>
        <v>4</v>
      </c>
      <c r="Q26" s="52">
        <f>IFERROR(__xludf.DUMMYFUNCTION("""COMPUTED_VALUE"""),4.0)</f>
        <v>4</v>
      </c>
      <c r="R26" s="52">
        <f>IFERROR(__xludf.DUMMYFUNCTION("""COMPUTED_VALUE"""),4.0)</f>
        <v>4</v>
      </c>
      <c r="S26" s="52">
        <f>IFERROR(__xludf.DUMMYFUNCTION("""COMPUTED_VALUE"""),3.0)</f>
        <v>3</v>
      </c>
      <c r="T26" s="52">
        <f>IFERROR(__xludf.DUMMYFUNCTION("""COMPUTED_VALUE"""),5.0)</f>
        <v>5</v>
      </c>
      <c r="U26" s="52">
        <f>IFERROR(__xludf.DUMMYFUNCTION("""COMPUTED_VALUE"""),4.0)</f>
        <v>4</v>
      </c>
      <c r="V26" s="52">
        <f>IFERROR(__xludf.DUMMYFUNCTION("""COMPUTED_VALUE"""),5.0)</f>
        <v>5</v>
      </c>
      <c r="W26" s="52">
        <f>IFERROR(__xludf.DUMMYFUNCTION("""COMPUTED_VALUE"""),45.0)</f>
        <v>45</v>
      </c>
      <c r="X26" s="52">
        <f>IFERROR(__xludf.DUMMYFUNCTION("""COMPUTED_VALUE"""),87.0)</f>
        <v>87</v>
      </c>
    </row>
    <row r="27">
      <c r="A27" s="47" t="s">
        <v>50</v>
      </c>
      <c r="B27" s="51" t="str">
        <f>IFERROR(__xludf.DUMMYFUNCTION("IMPORTRANGE(Key!$A7,""'Group'!a4:w7"")"),"x")</f>
        <v>x</v>
      </c>
      <c r="C27" s="51" t="str">
        <f>IFERROR(__xludf.DUMMYFUNCTION("""COMPUTED_VALUE"""),"Brian Mays")</f>
        <v>Brian Mays</v>
      </c>
      <c r="D27" s="52">
        <f>IFERROR(__xludf.DUMMYFUNCTION("""COMPUTED_VALUE"""),4.0)</f>
        <v>4</v>
      </c>
      <c r="E27" s="52">
        <f>IFERROR(__xludf.DUMMYFUNCTION("""COMPUTED_VALUE"""),6.0)</f>
        <v>6</v>
      </c>
      <c r="F27" s="52">
        <f>IFERROR(__xludf.DUMMYFUNCTION("""COMPUTED_VALUE"""),4.0)</f>
        <v>4</v>
      </c>
      <c r="G27" s="52">
        <f>IFERROR(__xludf.DUMMYFUNCTION("""COMPUTED_VALUE"""),7.0)</f>
        <v>7</v>
      </c>
      <c r="H27" s="52">
        <f>IFERROR(__xludf.DUMMYFUNCTION("""COMPUTED_VALUE"""),5.0)</f>
        <v>5</v>
      </c>
      <c r="I27" s="52">
        <f>IFERROR(__xludf.DUMMYFUNCTION("""COMPUTED_VALUE"""),4.0)</f>
        <v>4</v>
      </c>
      <c r="J27" s="52">
        <f>IFERROR(__xludf.DUMMYFUNCTION("""COMPUTED_VALUE"""),3.0)</f>
        <v>3</v>
      </c>
      <c r="K27" s="52">
        <f>IFERROR(__xludf.DUMMYFUNCTION("""COMPUTED_VALUE"""),4.0)</f>
        <v>4</v>
      </c>
      <c r="L27" s="52">
        <f>IFERROR(__xludf.DUMMYFUNCTION("""COMPUTED_VALUE"""),6.0)</f>
        <v>6</v>
      </c>
      <c r="M27" s="52">
        <f>IFERROR(__xludf.DUMMYFUNCTION("""COMPUTED_VALUE"""),43.0)</f>
        <v>43</v>
      </c>
      <c r="N27" s="52">
        <f>IFERROR(__xludf.DUMMYFUNCTION("""COMPUTED_VALUE"""),6.0)</f>
        <v>6</v>
      </c>
      <c r="O27" s="52">
        <f>IFERROR(__xludf.DUMMYFUNCTION("""COMPUTED_VALUE"""),4.0)</f>
        <v>4</v>
      </c>
      <c r="P27" s="52">
        <f>IFERROR(__xludf.DUMMYFUNCTION("""COMPUTED_VALUE"""),4.0)</f>
        <v>4</v>
      </c>
      <c r="Q27" s="52">
        <f>IFERROR(__xludf.DUMMYFUNCTION("""COMPUTED_VALUE"""),4.0)</f>
        <v>4</v>
      </c>
      <c r="R27" s="52">
        <f>IFERROR(__xludf.DUMMYFUNCTION("""COMPUTED_VALUE"""),4.0)</f>
        <v>4</v>
      </c>
      <c r="S27" s="52">
        <f>IFERROR(__xludf.DUMMYFUNCTION("""COMPUTED_VALUE"""),5.0)</f>
        <v>5</v>
      </c>
      <c r="T27" s="52">
        <f>IFERROR(__xludf.DUMMYFUNCTION("""COMPUTED_VALUE"""),8.0)</f>
        <v>8</v>
      </c>
      <c r="U27" s="52">
        <f>IFERROR(__xludf.DUMMYFUNCTION("""COMPUTED_VALUE"""),4.0)</f>
        <v>4</v>
      </c>
      <c r="V27" s="52">
        <f>IFERROR(__xludf.DUMMYFUNCTION("""COMPUTED_VALUE"""),5.0)</f>
        <v>5</v>
      </c>
      <c r="W27" s="52">
        <f>IFERROR(__xludf.DUMMYFUNCTION("""COMPUTED_VALUE"""),44.0)</f>
        <v>44</v>
      </c>
      <c r="X27" s="52">
        <f>IFERROR(__xludf.DUMMYFUNCTION("""COMPUTED_VALUE"""),87.0)</f>
        <v>87</v>
      </c>
    </row>
    <row r="28">
      <c r="B28" s="52" t="str">
        <f>IFERROR(__xludf.DUMMYFUNCTION("""COMPUTED_VALUE"""),"x")</f>
        <v>x</v>
      </c>
      <c r="C28" s="52" t="str">
        <f>IFERROR(__xludf.DUMMYFUNCTION("""COMPUTED_VALUE"""),"Cauy Walters")</f>
        <v>Cauy Walters</v>
      </c>
      <c r="D28" s="52">
        <f>IFERROR(__xludf.DUMMYFUNCTION("""COMPUTED_VALUE"""),4.0)</f>
        <v>4</v>
      </c>
      <c r="E28" s="52">
        <f>IFERROR(__xludf.DUMMYFUNCTION("""COMPUTED_VALUE"""),5.0)</f>
        <v>5</v>
      </c>
      <c r="F28" s="52">
        <f>IFERROR(__xludf.DUMMYFUNCTION("""COMPUTED_VALUE"""),3.0)</f>
        <v>3</v>
      </c>
      <c r="G28" s="52">
        <f>IFERROR(__xludf.DUMMYFUNCTION("""COMPUTED_VALUE"""),5.0)</f>
        <v>5</v>
      </c>
      <c r="H28" s="52">
        <f>IFERROR(__xludf.DUMMYFUNCTION("""COMPUTED_VALUE"""),4.0)</f>
        <v>4</v>
      </c>
      <c r="I28" s="52">
        <f>IFERROR(__xludf.DUMMYFUNCTION("""COMPUTED_VALUE"""),6.0)</f>
        <v>6</v>
      </c>
      <c r="J28" s="52">
        <f>IFERROR(__xludf.DUMMYFUNCTION("""COMPUTED_VALUE"""),3.0)</f>
        <v>3</v>
      </c>
      <c r="K28" s="52">
        <f>IFERROR(__xludf.DUMMYFUNCTION("""COMPUTED_VALUE"""),5.0)</f>
        <v>5</v>
      </c>
      <c r="L28" s="52">
        <f>IFERROR(__xludf.DUMMYFUNCTION("""COMPUTED_VALUE"""),4.0)</f>
        <v>4</v>
      </c>
      <c r="M28" s="52">
        <f>IFERROR(__xludf.DUMMYFUNCTION("""COMPUTED_VALUE"""),39.0)</f>
        <v>39</v>
      </c>
      <c r="N28" s="52">
        <f>IFERROR(__xludf.DUMMYFUNCTION("""COMPUTED_VALUE"""),5.0)</f>
        <v>5</v>
      </c>
      <c r="O28" s="52">
        <f>IFERROR(__xludf.DUMMYFUNCTION("""COMPUTED_VALUE"""),5.0)</f>
        <v>5</v>
      </c>
      <c r="P28" s="52">
        <f>IFERROR(__xludf.DUMMYFUNCTION("""COMPUTED_VALUE"""),4.0)</f>
        <v>4</v>
      </c>
      <c r="Q28" s="52">
        <f>IFERROR(__xludf.DUMMYFUNCTION("""COMPUTED_VALUE"""),4.0)</f>
        <v>4</v>
      </c>
      <c r="R28" s="52">
        <f>IFERROR(__xludf.DUMMYFUNCTION("""COMPUTED_VALUE"""),6.0)</f>
        <v>6</v>
      </c>
      <c r="S28" s="52">
        <f>IFERROR(__xludf.DUMMYFUNCTION("""COMPUTED_VALUE"""),3.0)</f>
        <v>3</v>
      </c>
      <c r="T28" s="52">
        <f>IFERROR(__xludf.DUMMYFUNCTION("""COMPUTED_VALUE"""),4.0)</f>
        <v>4</v>
      </c>
      <c r="U28" s="52">
        <f>IFERROR(__xludf.DUMMYFUNCTION("""COMPUTED_VALUE"""),3.0)</f>
        <v>3</v>
      </c>
      <c r="V28" s="52">
        <f>IFERROR(__xludf.DUMMYFUNCTION("""COMPUTED_VALUE"""),4.0)</f>
        <v>4</v>
      </c>
      <c r="W28" s="52">
        <f>IFERROR(__xludf.DUMMYFUNCTION("""COMPUTED_VALUE"""),38.0)</f>
        <v>38</v>
      </c>
      <c r="X28" s="52">
        <f>IFERROR(__xludf.DUMMYFUNCTION("""COMPUTED_VALUE"""),77.0)</f>
        <v>77</v>
      </c>
    </row>
    <row r="29">
      <c r="B29" s="52" t="str">
        <f>IFERROR(__xludf.DUMMYFUNCTION("""COMPUTED_VALUE"""),"x")</f>
        <v>x</v>
      </c>
      <c r="C29" s="52" t="str">
        <f>IFERROR(__xludf.DUMMYFUNCTION("""COMPUTED_VALUE"""),"Luca Gisler")</f>
        <v>Luca Gisler</v>
      </c>
      <c r="D29" s="52">
        <f>IFERROR(__xludf.DUMMYFUNCTION("""COMPUTED_VALUE"""),3.0)</f>
        <v>3</v>
      </c>
      <c r="E29" s="52">
        <f>IFERROR(__xludf.DUMMYFUNCTION("""COMPUTED_VALUE"""),5.0)</f>
        <v>5</v>
      </c>
      <c r="F29" s="52">
        <f>IFERROR(__xludf.DUMMYFUNCTION("""COMPUTED_VALUE"""),3.0)</f>
        <v>3</v>
      </c>
      <c r="G29" s="52">
        <f>IFERROR(__xludf.DUMMYFUNCTION("""COMPUTED_VALUE"""),4.0)</f>
        <v>4</v>
      </c>
      <c r="H29" s="52">
        <f>IFERROR(__xludf.DUMMYFUNCTION("""COMPUTED_VALUE"""),4.0)</f>
        <v>4</v>
      </c>
      <c r="I29" s="52">
        <f>IFERROR(__xludf.DUMMYFUNCTION("""COMPUTED_VALUE"""),5.0)</f>
        <v>5</v>
      </c>
      <c r="J29" s="52">
        <f>IFERROR(__xludf.DUMMYFUNCTION("""COMPUTED_VALUE"""),3.0)</f>
        <v>3</v>
      </c>
      <c r="K29" s="52">
        <f>IFERROR(__xludf.DUMMYFUNCTION("""COMPUTED_VALUE"""),4.0)</f>
        <v>4</v>
      </c>
      <c r="L29" s="52">
        <f>IFERROR(__xludf.DUMMYFUNCTION("""COMPUTED_VALUE"""),5.0)</f>
        <v>5</v>
      </c>
      <c r="M29" s="52">
        <f>IFERROR(__xludf.DUMMYFUNCTION("""COMPUTED_VALUE"""),36.0)</f>
        <v>36</v>
      </c>
      <c r="N29" s="52">
        <f>IFERROR(__xludf.DUMMYFUNCTION("""COMPUTED_VALUE"""),7.0)</f>
        <v>7</v>
      </c>
      <c r="O29" s="52">
        <f>IFERROR(__xludf.DUMMYFUNCTION("""COMPUTED_VALUE"""),4.0)</f>
        <v>4</v>
      </c>
      <c r="P29" s="52">
        <f>IFERROR(__xludf.DUMMYFUNCTION("""COMPUTED_VALUE"""),4.0)</f>
        <v>4</v>
      </c>
      <c r="Q29" s="52">
        <f>IFERROR(__xludf.DUMMYFUNCTION("""COMPUTED_VALUE"""),3.0)</f>
        <v>3</v>
      </c>
      <c r="R29" s="52">
        <f>IFERROR(__xludf.DUMMYFUNCTION("""COMPUTED_VALUE"""),3.0)</f>
        <v>3</v>
      </c>
      <c r="S29" s="52">
        <f>IFERROR(__xludf.DUMMYFUNCTION("""COMPUTED_VALUE"""),5.0)</f>
        <v>5</v>
      </c>
      <c r="T29" s="52">
        <f>IFERROR(__xludf.DUMMYFUNCTION("""COMPUTED_VALUE"""),8.0)</f>
        <v>8</v>
      </c>
      <c r="U29" s="52">
        <f>IFERROR(__xludf.DUMMYFUNCTION("""COMPUTED_VALUE"""),3.0)</f>
        <v>3</v>
      </c>
      <c r="V29" s="52">
        <f>IFERROR(__xludf.DUMMYFUNCTION("""COMPUTED_VALUE"""),5.0)</f>
        <v>5</v>
      </c>
      <c r="W29" s="52">
        <f>IFERROR(__xludf.DUMMYFUNCTION("""COMPUTED_VALUE"""),42.0)</f>
        <v>42</v>
      </c>
      <c r="X29" s="52">
        <f>IFERROR(__xludf.DUMMYFUNCTION("""COMPUTED_VALUE"""),78.0)</f>
        <v>78</v>
      </c>
    </row>
    <row r="30">
      <c r="B30" s="52" t="str">
        <f>IFERROR(__xludf.DUMMYFUNCTION("""COMPUTED_VALUE"""),"x")</f>
        <v>x</v>
      </c>
      <c r="C30" s="52" t="str">
        <f>IFERROR(__xludf.DUMMYFUNCTION("""COMPUTED_VALUE"""),"Max Burleson")</f>
        <v>Max Burleson</v>
      </c>
      <c r="D30" s="52">
        <f>IFERROR(__xludf.DUMMYFUNCTION("""COMPUTED_VALUE"""),4.0)</f>
        <v>4</v>
      </c>
      <c r="E30" s="52">
        <f>IFERROR(__xludf.DUMMYFUNCTION("""COMPUTED_VALUE"""),6.0)</f>
        <v>6</v>
      </c>
      <c r="F30" s="52">
        <f>IFERROR(__xludf.DUMMYFUNCTION("""COMPUTED_VALUE"""),4.0)</f>
        <v>4</v>
      </c>
      <c r="G30" s="52">
        <f>IFERROR(__xludf.DUMMYFUNCTION("""COMPUTED_VALUE"""),5.0)</f>
        <v>5</v>
      </c>
      <c r="H30" s="52">
        <f>IFERROR(__xludf.DUMMYFUNCTION("""COMPUTED_VALUE"""),5.0)</f>
        <v>5</v>
      </c>
      <c r="I30" s="52">
        <f>IFERROR(__xludf.DUMMYFUNCTION("""COMPUTED_VALUE"""),5.0)</f>
        <v>5</v>
      </c>
      <c r="J30" s="52">
        <f>IFERROR(__xludf.DUMMYFUNCTION("""COMPUTED_VALUE"""),3.0)</f>
        <v>3</v>
      </c>
      <c r="K30" s="52">
        <f>IFERROR(__xludf.DUMMYFUNCTION("""COMPUTED_VALUE"""),4.0)</f>
        <v>4</v>
      </c>
      <c r="L30" s="52">
        <f>IFERROR(__xludf.DUMMYFUNCTION("""COMPUTED_VALUE"""),4.0)</f>
        <v>4</v>
      </c>
      <c r="M30" s="52">
        <f>IFERROR(__xludf.DUMMYFUNCTION("""COMPUTED_VALUE"""),40.0)</f>
        <v>40</v>
      </c>
      <c r="N30" s="52">
        <f>IFERROR(__xludf.DUMMYFUNCTION("""COMPUTED_VALUE"""),6.0)</f>
        <v>6</v>
      </c>
      <c r="O30" s="52">
        <f>IFERROR(__xludf.DUMMYFUNCTION("""COMPUTED_VALUE"""),6.0)</f>
        <v>6</v>
      </c>
      <c r="P30" s="52">
        <f>IFERROR(__xludf.DUMMYFUNCTION("""COMPUTED_VALUE"""),4.0)</f>
        <v>4</v>
      </c>
      <c r="Q30" s="52">
        <f>IFERROR(__xludf.DUMMYFUNCTION("""COMPUTED_VALUE"""),5.0)</f>
        <v>5</v>
      </c>
      <c r="R30" s="52">
        <f>IFERROR(__xludf.DUMMYFUNCTION("""COMPUTED_VALUE"""),4.0)</f>
        <v>4</v>
      </c>
      <c r="S30" s="52">
        <f>IFERROR(__xludf.DUMMYFUNCTION("""COMPUTED_VALUE"""),5.0)</f>
        <v>5</v>
      </c>
      <c r="T30" s="52">
        <f>IFERROR(__xludf.DUMMYFUNCTION("""COMPUTED_VALUE"""),6.0)</f>
        <v>6</v>
      </c>
      <c r="U30" s="52">
        <f>IFERROR(__xludf.DUMMYFUNCTION("""COMPUTED_VALUE"""),3.0)</f>
        <v>3</v>
      </c>
      <c r="V30" s="52">
        <f>IFERROR(__xludf.DUMMYFUNCTION("""COMPUTED_VALUE"""),4.0)</f>
        <v>4</v>
      </c>
      <c r="W30" s="52">
        <f>IFERROR(__xludf.DUMMYFUNCTION("""COMPUTED_VALUE"""),43.0)</f>
        <v>43</v>
      </c>
      <c r="X30" s="52">
        <f>IFERROR(__xludf.DUMMYFUNCTION("""COMPUTED_VALUE"""),83.0)</f>
        <v>83</v>
      </c>
    </row>
    <row r="31">
      <c r="A31" s="47" t="s">
        <v>56</v>
      </c>
      <c r="B31" s="51" t="str">
        <f>IFERROR(__xludf.DUMMYFUNCTION("IMPORTRANGE(Key!$A8,""'Group'!a4:w7"")"),"x")</f>
        <v>x</v>
      </c>
      <c r="C31" s="51" t="str">
        <f>IFERROR(__xludf.DUMMYFUNCTION("""COMPUTED_VALUE"""),"Jaden Woodward")</f>
        <v>Jaden Woodward</v>
      </c>
      <c r="D31" s="52">
        <f>IFERROR(__xludf.DUMMYFUNCTION("""COMPUTED_VALUE"""),5.0)</f>
        <v>5</v>
      </c>
      <c r="E31" s="52">
        <f>IFERROR(__xludf.DUMMYFUNCTION("""COMPUTED_VALUE"""),6.0)</f>
        <v>6</v>
      </c>
      <c r="F31" s="52">
        <f>IFERROR(__xludf.DUMMYFUNCTION("""COMPUTED_VALUE"""),5.0)</f>
        <v>5</v>
      </c>
      <c r="G31" s="52">
        <f>IFERROR(__xludf.DUMMYFUNCTION("""COMPUTED_VALUE"""),5.0)</f>
        <v>5</v>
      </c>
      <c r="H31" s="52">
        <f>IFERROR(__xludf.DUMMYFUNCTION("""COMPUTED_VALUE"""),4.0)</f>
        <v>4</v>
      </c>
      <c r="I31" s="52">
        <f>IFERROR(__xludf.DUMMYFUNCTION("""COMPUTED_VALUE"""),6.0)</f>
        <v>6</v>
      </c>
      <c r="J31" s="52">
        <f>IFERROR(__xludf.DUMMYFUNCTION("""COMPUTED_VALUE"""),3.0)</f>
        <v>3</v>
      </c>
      <c r="K31" s="52">
        <f>IFERROR(__xludf.DUMMYFUNCTION("""COMPUTED_VALUE"""),6.0)</f>
        <v>6</v>
      </c>
      <c r="L31" s="52">
        <f>IFERROR(__xludf.DUMMYFUNCTION("""COMPUTED_VALUE"""),5.0)</f>
        <v>5</v>
      </c>
      <c r="M31" s="52">
        <f>IFERROR(__xludf.DUMMYFUNCTION("""COMPUTED_VALUE"""),45.0)</f>
        <v>45</v>
      </c>
      <c r="N31" s="52">
        <f>IFERROR(__xludf.DUMMYFUNCTION("""COMPUTED_VALUE"""),6.0)</f>
        <v>6</v>
      </c>
      <c r="O31" s="52">
        <f>IFERROR(__xludf.DUMMYFUNCTION("""COMPUTED_VALUE"""),4.0)</f>
        <v>4</v>
      </c>
      <c r="P31" s="52">
        <f>IFERROR(__xludf.DUMMYFUNCTION("""COMPUTED_VALUE"""),4.0)</f>
        <v>4</v>
      </c>
      <c r="Q31" s="52">
        <f>IFERROR(__xludf.DUMMYFUNCTION("""COMPUTED_VALUE"""),5.0)</f>
        <v>5</v>
      </c>
      <c r="R31" s="52">
        <f>IFERROR(__xludf.DUMMYFUNCTION("""COMPUTED_VALUE"""),4.0)</f>
        <v>4</v>
      </c>
      <c r="S31" s="52">
        <f>IFERROR(__xludf.DUMMYFUNCTION("""COMPUTED_VALUE"""),6.0)</f>
        <v>6</v>
      </c>
      <c r="T31" s="52">
        <f>IFERROR(__xludf.DUMMYFUNCTION("""COMPUTED_VALUE"""),5.0)</f>
        <v>5</v>
      </c>
      <c r="U31" s="52">
        <f>IFERROR(__xludf.DUMMYFUNCTION("""COMPUTED_VALUE"""),5.0)</f>
        <v>5</v>
      </c>
      <c r="V31" s="52">
        <f>IFERROR(__xludf.DUMMYFUNCTION("""COMPUTED_VALUE"""),6.0)</f>
        <v>6</v>
      </c>
      <c r="W31" s="52">
        <f>IFERROR(__xludf.DUMMYFUNCTION("""COMPUTED_VALUE"""),45.0)</f>
        <v>45</v>
      </c>
      <c r="X31" s="52">
        <f>IFERROR(__xludf.DUMMYFUNCTION("""COMPUTED_VALUE"""),90.0)</f>
        <v>90</v>
      </c>
    </row>
    <row r="32">
      <c r="B32" s="52" t="str">
        <f>IFERROR(__xludf.DUMMYFUNCTION("""COMPUTED_VALUE"""),"x")</f>
        <v>x</v>
      </c>
      <c r="C32" s="52" t="str">
        <f>IFERROR(__xludf.DUMMYFUNCTION("""COMPUTED_VALUE"""),"Thomas Benninghoff")</f>
        <v>Thomas Benninghoff</v>
      </c>
      <c r="D32" s="52">
        <f>IFERROR(__xludf.DUMMYFUNCTION("""COMPUTED_VALUE"""),5.0)</f>
        <v>5</v>
      </c>
      <c r="E32" s="52">
        <f>IFERROR(__xludf.DUMMYFUNCTION("""COMPUTED_VALUE"""),4.0)</f>
        <v>4</v>
      </c>
      <c r="F32" s="52">
        <f>IFERROR(__xludf.DUMMYFUNCTION("""COMPUTED_VALUE"""),4.0)</f>
        <v>4</v>
      </c>
      <c r="G32" s="52">
        <f>IFERROR(__xludf.DUMMYFUNCTION("""COMPUTED_VALUE"""),4.0)</f>
        <v>4</v>
      </c>
      <c r="H32" s="52">
        <f>IFERROR(__xludf.DUMMYFUNCTION("""COMPUTED_VALUE"""),5.0)</f>
        <v>5</v>
      </c>
      <c r="I32" s="52">
        <f>IFERROR(__xludf.DUMMYFUNCTION("""COMPUTED_VALUE"""),4.0)</f>
        <v>4</v>
      </c>
      <c r="J32" s="52">
        <f>IFERROR(__xludf.DUMMYFUNCTION("""COMPUTED_VALUE"""),3.0)</f>
        <v>3</v>
      </c>
      <c r="K32" s="52">
        <f>IFERROR(__xludf.DUMMYFUNCTION("""COMPUTED_VALUE"""),4.0)</f>
        <v>4</v>
      </c>
      <c r="L32" s="52">
        <f>IFERROR(__xludf.DUMMYFUNCTION("""COMPUTED_VALUE"""),4.0)</f>
        <v>4</v>
      </c>
      <c r="M32" s="52">
        <f>IFERROR(__xludf.DUMMYFUNCTION("""COMPUTED_VALUE"""),37.0)</f>
        <v>37</v>
      </c>
      <c r="N32" s="52">
        <f>IFERROR(__xludf.DUMMYFUNCTION("""COMPUTED_VALUE"""),6.0)</f>
        <v>6</v>
      </c>
      <c r="O32" s="52">
        <f>IFERROR(__xludf.DUMMYFUNCTION("""COMPUTED_VALUE"""),4.0)</f>
        <v>4</v>
      </c>
      <c r="P32" s="52">
        <f>IFERROR(__xludf.DUMMYFUNCTION("""COMPUTED_VALUE"""),4.0)</f>
        <v>4</v>
      </c>
      <c r="Q32" s="52">
        <f>IFERROR(__xludf.DUMMYFUNCTION("""COMPUTED_VALUE"""),3.0)</f>
        <v>3</v>
      </c>
      <c r="R32" s="52">
        <f>IFERROR(__xludf.DUMMYFUNCTION("""COMPUTED_VALUE"""),5.0)</f>
        <v>5</v>
      </c>
      <c r="S32" s="52">
        <f>IFERROR(__xludf.DUMMYFUNCTION("""COMPUTED_VALUE"""),3.0)</f>
        <v>3</v>
      </c>
      <c r="T32" s="52">
        <f>IFERROR(__xludf.DUMMYFUNCTION("""COMPUTED_VALUE"""),5.0)</f>
        <v>5</v>
      </c>
      <c r="U32" s="52">
        <f>IFERROR(__xludf.DUMMYFUNCTION("""COMPUTED_VALUE"""),4.0)</f>
        <v>4</v>
      </c>
      <c r="V32" s="52">
        <f>IFERROR(__xludf.DUMMYFUNCTION("""COMPUTED_VALUE"""),5.0)</f>
        <v>5</v>
      </c>
      <c r="W32" s="52">
        <f>IFERROR(__xludf.DUMMYFUNCTION("""COMPUTED_VALUE"""),39.0)</f>
        <v>39</v>
      </c>
      <c r="X32" s="52">
        <f>IFERROR(__xludf.DUMMYFUNCTION("""COMPUTED_VALUE"""),76.0)</f>
        <v>76</v>
      </c>
    </row>
    <row r="33">
      <c r="B33" s="52"/>
      <c r="C33" s="52" t="str">
        <f>IFERROR(__xludf.DUMMYFUNCTION("""COMPUTED_VALUE"""),"Luke O'Dell")</f>
        <v>Luke O'Dell</v>
      </c>
      <c r="D33" s="52">
        <f>IFERROR(__xludf.DUMMYFUNCTION("""COMPUTED_VALUE"""),4.0)</f>
        <v>4</v>
      </c>
      <c r="E33" s="52">
        <f>IFERROR(__xludf.DUMMYFUNCTION("""COMPUTED_VALUE"""),5.0)</f>
        <v>5</v>
      </c>
      <c r="F33" s="52">
        <f>IFERROR(__xludf.DUMMYFUNCTION("""COMPUTED_VALUE"""),5.0)</f>
        <v>5</v>
      </c>
      <c r="G33" s="52">
        <f>IFERROR(__xludf.DUMMYFUNCTION("""COMPUTED_VALUE"""),3.0)</f>
        <v>3</v>
      </c>
      <c r="H33" s="52">
        <f>IFERROR(__xludf.DUMMYFUNCTION("""COMPUTED_VALUE"""),5.0)</f>
        <v>5</v>
      </c>
      <c r="I33" s="52">
        <f>IFERROR(__xludf.DUMMYFUNCTION("""COMPUTED_VALUE"""),4.0)</f>
        <v>4</v>
      </c>
      <c r="J33" s="52">
        <f>IFERROR(__xludf.DUMMYFUNCTION("""COMPUTED_VALUE"""),2.0)</f>
        <v>2</v>
      </c>
      <c r="K33" s="52">
        <f>IFERROR(__xludf.DUMMYFUNCTION("""COMPUTED_VALUE"""),4.0)</f>
        <v>4</v>
      </c>
      <c r="L33" s="52">
        <f>IFERROR(__xludf.DUMMYFUNCTION("""COMPUTED_VALUE"""),4.0)</f>
        <v>4</v>
      </c>
      <c r="M33" s="52">
        <f>IFERROR(__xludf.DUMMYFUNCTION("""COMPUTED_VALUE"""),36.0)</f>
        <v>36</v>
      </c>
      <c r="N33" s="52">
        <f>IFERROR(__xludf.DUMMYFUNCTION("""COMPUTED_VALUE"""),6.0)</f>
        <v>6</v>
      </c>
      <c r="O33" s="52">
        <f>IFERROR(__xludf.DUMMYFUNCTION("""COMPUTED_VALUE"""),4.0)</f>
        <v>4</v>
      </c>
      <c r="P33" s="52">
        <f>IFERROR(__xludf.DUMMYFUNCTION("""COMPUTED_VALUE"""),4.0)</f>
        <v>4</v>
      </c>
      <c r="Q33" s="52">
        <f>IFERROR(__xludf.DUMMYFUNCTION("""COMPUTED_VALUE"""),4.0)</f>
        <v>4</v>
      </c>
      <c r="R33" s="52">
        <f>IFERROR(__xludf.DUMMYFUNCTION("""COMPUTED_VALUE"""),5.0)</f>
        <v>5</v>
      </c>
      <c r="S33" s="52">
        <f>IFERROR(__xludf.DUMMYFUNCTION("""COMPUTED_VALUE"""),4.0)</f>
        <v>4</v>
      </c>
      <c r="T33" s="52">
        <f>IFERROR(__xludf.DUMMYFUNCTION("""COMPUTED_VALUE"""),3.0)</f>
        <v>3</v>
      </c>
      <c r="U33" s="52">
        <f>IFERROR(__xludf.DUMMYFUNCTION("""COMPUTED_VALUE"""),3.0)</f>
        <v>3</v>
      </c>
      <c r="V33" s="52">
        <f>IFERROR(__xludf.DUMMYFUNCTION("""COMPUTED_VALUE"""),5.0)</f>
        <v>5</v>
      </c>
      <c r="W33" s="52">
        <f>IFERROR(__xludf.DUMMYFUNCTION("""COMPUTED_VALUE"""),38.0)</f>
        <v>38</v>
      </c>
      <c r="X33" s="52">
        <f>IFERROR(__xludf.DUMMYFUNCTION("""COMPUTED_VALUE"""),74.0)</f>
        <v>74</v>
      </c>
    </row>
    <row r="34">
      <c r="B34" s="52"/>
      <c r="C34" s="52" t="str">
        <f>IFERROR(__xludf.DUMMYFUNCTION("""COMPUTED_VALUE"""),"Elijah Brinton")</f>
        <v>Elijah Brinton</v>
      </c>
      <c r="D34" s="52">
        <f>IFERROR(__xludf.DUMMYFUNCTION("""COMPUTED_VALUE"""),4.0)</f>
        <v>4</v>
      </c>
      <c r="E34" s="52">
        <f>IFERROR(__xludf.DUMMYFUNCTION("""COMPUTED_VALUE"""),5.0)</f>
        <v>5</v>
      </c>
      <c r="F34" s="52">
        <f>IFERROR(__xludf.DUMMYFUNCTION("""COMPUTED_VALUE"""),3.0)</f>
        <v>3</v>
      </c>
      <c r="G34" s="52">
        <f>IFERROR(__xludf.DUMMYFUNCTION("""COMPUTED_VALUE"""),4.0)</f>
        <v>4</v>
      </c>
      <c r="H34" s="52">
        <f>IFERROR(__xludf.DUMMYFUNCTION("""COMPUTED_VALUE"""),4.0)</f>
        <v>4</v>
      </c>
      <c r="I34" s="52">
        <f>IFERROR(__xludf.DUMMYFUNCTION("""COMPUTED_VALUE"""),5.0)</f>
        <v>5</v>
      </c>
      <c r="J34" s="52">
        <f>IFERROR(__xludf.DUMMYFUNCTION("""COMPUTED_VALUE"""),3.0)</f>
        <v>3</v>
      </c>
      <c r="K34" s="52">
        <f>IFERROR(__xludf.DUMMYFUNCTION("""COMPUTED_VALUE"""),4.0)</f>
        <v>4</v>
      </c>
      <c r="L34" s="52">
        <f>IFERROR(__xludf.DUMMYFUNCTION("""COMPUTED_VALUE"""),3.0)</f>
        <v>3</v>
      </c>
      <c r="M34" s="52">
        <f>IFERROR(__xludf.DUMMYFUNCTION("""COMPUTED_VALUE"""),35.0)</f>
        <v>35</v>
      </c>
      <c r="N34" s="52">
        <f>IFERROR(__xludf.DUMMYFUNCTION("""COMPUTED_VALUE"""),7.0)</f>
        <v>7</v>
      </c>
      <c r="O34" s="52">
        <f>IFERROR(__xludf.DUMMYFUNCTION("""COMPUTED_VALUE"""),4.0)</f>
        <v>4</v>
      </c>
      <c r="P34" s="52">
        <f>IFERROR(__xludf.DUMMYFUNCTION("""COMPUTED_VALUE"""),4.0)</f>
        <v>4</v>
      </c>
      <c r="Q34" s="52">
        <f>IFERROR(__xludf.DUMMYFUNCTION("""COMPUTED_VALUE"""),5.0)</f>
        <v>5</v>
      </c>
      <c r="R34" s="52">
        <f>IFERROR(__xludf.DUMMYFUNCTION("""COMPUTED_VALUE"""),4.0)</f>
        <v>4</v>
      </c>
      <c r="S34" s="52">
        <f>IFERROR(__xludf.DUMMYFUNCTION("""COMPUTED_VALUE"""),4.0)</f>
        <v>4</v>
      </c>
      <c r="T34" s="52">
        <f>IFERROR(__xludf.DUMMYFUNCTION("""COMPUTED_VALUE"""),6.0)</f>
        <v>6</v>
      </c>
      <c r="U34" s="52">
        <f>IFERROR(__xludf.DUMMYFUNCTION("""COMPUTED_VALUE"""),3.0)</f>
        <v>3</v>
      </c>
      <c r="V34" s="52">
        <f>IFERROR(__xludf.DUMMYFUNCTION("""COMPUTED_VALUE"""),5.0)</f>
        <v>5</v>
      </c>
      <c r="W34" s="52">
        <f>IFERROR(__xludf.DUMMYFUNCTION("""COMPUTED_VALUE"""),42.0)</f>
        <v>42</v>
      </c>
      <c r="X34" s="52">
        <f>IFERROR(__xludf.DUMMYFUNCTION("""COMPUTED_VALUE"""),77.0)</f>
        <v>77</v>
      </c>
    </row>
    <row r="35">
      <c r="A35" s="47" t="s">
        <v>63</v>
      </c>
      <c r="B35" s="51" t="str">
        <f>IFERROR(__xludf.DUMMYFUNCTION("IMPORTRANGE(Key!$A9,""'Group'!a4:w7"")"),"x")</f>
        <v>x</v>
      </c>
      <c r="C35" s="51" t="str">
        <f>IFERROR(__xludf.DUMMYFUNCTION("""COMPUTED_VALUE"""),"Tanner Story")</f>
        <v>Tanner Story</v>
      </c>
      <c r="D35" s="52">
        <f>IFERROR(__xludf.DUMMYFUNCTION("""COMPUTED_VALUE"""),4.0)</f>
        <v>4</v>
      </c>
      <c r="E35" s="52">
        <f>IFERROR(__xludf.DUMMYFUNCTION("""COMPUTED_VALUE"""),5.0)</f>
        <v>5</v>
      </c>
      <c r="F35" s="52">
        <f>IFERROR(__xludf.DUMMYFUNCTION("""COMPUTED_VALUE"""),3.0)</f>
        <v>3</v>
      </c>
      <c r="G35" s="52">
        <f>IFERROR(__xludf.DUMMYFUNCTION("""COMPUTED_VALUE"""),5.0)</f>
        <v>5</v>
      </c>
      <c r="H35" s="52">
        <f>IFERROR(__xludf.DUMMYFUNCTION("""COMPUTED_VALUE"""),4.0)</f>
        <v>4</v>
      </c>
      <c r="I35" s="52">
        <f>IFERROR(__xludf.DUMMYFUNCTION("""COMPUTED_VALUE"""),4.0)</f>
        <v>4</v>
      </c>
      <c r="J35" s="52">
        <f>IFERROR(__xludf.DUMMYFUNCTION("""COMPUTED_VALUE"""),4.0)</f>
        <v>4</v>
      </c>
      <c r="K35" s="52">
        <f>IFERROR(__xludf.DUMMYFUNCTION("""COMPUTED_VALUE"""),5.0)</f>
        <v>5</v>
      </c>
      <c r="L35" s="52">
        <f>IFERROR(__xludf.DUMMYFUNCTION("""COMPUTED_VALUE"""),4.0)</f>
        <v>4</v>
      </c>
      <c r="M35" s="52">
        <f>IFERROR(__xludf.DUMMYFUNCTION("""COMPUTED_VALUE"""),38.0)</f>
        <v>38</v>
      </c>
      <c r="N35" s="52">
        <f>IFERROR(__xludf.DUMMYFUNCTION("""COMPUTED_VALUE"""),8.0)</f>
        <v>8</v>
      </c>
      <c r="O35" s="52">
        <f>IFERROR(__xludf.DUMMYFUNCTION("""COMPUTED_VALUE"""),4.0)</f>
        <v>4</v>
      </c>
      <c r="P35" s="52">
        <f>IFERROR(__xludf.DUMMYFUNCTION("""COMPUTED_VALUE"""),4.0)</f>
        <v>4</v>
      </c>
      <c r="Q35" s="52">
        <f>IFERROR(__xludf.DUMMYFUNCTION("""COMPUTED_VALUE"""),4.0)</f>
        <v>4</v>
      </c>
      <c r="R35" s="52">
        <f>IFERROR(__xludf.DUMMYFUNCTION("""COMPUTED_VALUE"""),5.0)</f>
        <v>5</v>
      </c>
      <c r="S35" s="52">
        <f>IFERROR(__xludf.DUMMYFUNCTION("""COMPUTED_VALUE"""),4.0)</f>
        <v>4</v>
      </c>
      <c r="T35" s="52">
        <f>IFERROR(__xludf.DUMMYFUNCTION("""COMPUTED_VALUE"""),7.0)</f>
        <v>7</v>
      </c>
      <c r="U35" s="52">
        <f>IFERROR(__xludf.DUMMYFUNCTION("""COMPUTED_VALUE"""),4.0)</f>
        <v>4</v>
      </c>
      <c r="V35" s="52">
        <f>IFERROR(__xludf.DUMMYFUNCTION("""COMPUTED_VALUE"""),4.0)</f>
        <v>4</v>
      </c>
      <c r="W35" s="52">
        <f>IFERROR(__xludf.DUMMYFUNCTION("""COMPUTED_VALUE"""),44.0)</f>
        <v>44</v>
      </c>
      <c r="X35" s="52">
        <f>IFERROR(__xludf.DUMMYFUNCTION("""COMPUTED_VALUE"""),82.0)</f>
        <v>82</v>
      </c>
    </row>
    <row r="36">
      <c r="B36" s="52" t="str">
        <f>IFERROR(__xludf.DUMMYFUNCTION("""COMPUTED_VALUE"""),"x")</f>
        <v>x</v>
      </c>
      <c r="C36" s="52" t="str">
        <f>IFERROR(__xludf.DUMMYFUNCTION("""COMPUTED_VALUE"""),"Brock Heusinkvelt")</f>
        <v>Brock Heusinkvelt</v>
      </c>
      <c r="D36" s="52">
        <f>IFERROR(__xludf.DUMMYFUNCTION("""COMPUTED_VALUE"""),5.0)</f>
        <v>5</v>
      </c>
      <c r="E36" s="52">
        <f>IFERROR(__xludf.DUMMYFUNCTION("""COMPUTED_VALUE"""),6.0)</f>
        <v>6</v>
      </c>
      <c r="F36" s="52">
        <f>IFERROR(__xludf.DUMMYFUNCTION("""COMPUTED_VALUE"""),3.0)</f>
        <v>3</v>
      </c>
      <c r="G36" s="52">
        <f>IFERROR(__xludf.DUMMYFUNCTION("""COMPUTED_VALUE"""),6.0)</f>
        <v>6</v>
      </c>
      <c r="H36" s="52">
        <f>IFERROR(__xludf.DUMMYFUNCTION("""COMPUTED_VALUE"""),5.0)</f>
        <v>5</v>
      </c>
      <c r="I36" s="52">
        <f>IFERROR(__xludf.DUMMYFUNCTION("""COMPUTED_VALUE"""),6.0)</f>
        <v>6</v>
      </c>
      <c r="J36" s="52">
        <f>IFERROR(__xludf.DUMMYFUNCTION("""COMPUTED_VALUE"""),3.0)</f>
        <v>3</v>
      </c>
      <c r="K36" s="52">
        <f>IFERROR(__xludf.DUMMYFUNCTION("""COMPUTED_VALUE"""),4.0)</f>
        <v>4</v>
      </c>
      <c r="L36" s="52">
        <f>IFERROR(__xludf.DUMMYFUNCTION("""COMPUTED_VALUE"""),5.0)</f>
        <v>5</v>
      </c>
      <c r="M36" s="52">
        <f>IFERROR(__xludf.DUMMYFUNCTION("""COMPUTED_VALUE"""),43.0)</f>
        <v>43</v>
      </c>
      <c r="N36" s="52">
        <f>IFERROR(__xludf.DUMMYFUNCTION("""COMPUTED_VALUE"""),8.0)</f>
        <v>8</v>
      </c>
      <c r="O36" s="52">
        <f>IFERROR(__xludf.DUMMYFUNCTION("""COMPUTED_VALUE"""),4.0)</f>
        <v>4</v>
      </c>
      <c r="P36" s="52">
        <f>IFERROR(__xludf.DUMMYFUNCTION("""COMPUTED_VALUE"""),5.0)</f>
        <v>5</v>
      </c>
      <c r="Q36" s="52">
        <f>IFERROR(__xludf.DUMMYFUNCTION("""COMPUTED_VALUE"""),4.0)</f>
        <v>4</v>
      </c>
      <c r="R36" s="52">
        <f>IFERROR(__xludf.DUMMYFUNCTION("""COMPUTED_VALUE"""),5.0)</f>
        <v>5</v>
      </c>
      <c r="S36" s="52">
        <f>IFERROR(__xludf.DUMMYFUNCTION("""COMPUTED_VALUE"""),5.0)</f>
        <v>5</v>
      </c>
      <c r="T36" s="52">
        <f>IFERROR(__xludf.DUMMYFUNCTION("""COMPUTED_VALUE"""),5.0)</f>
        <v>5</v>
      </c>
      <c r="U36" s="52">
        <f>IFERROR(__xludf.DUMMYFUNCTION("""COMPUTED_VALUE"""),3.0)</f>
        <v>3</v>
      </c>
      <c r="V36" s="52">
        <f>IFERROR(__xludf.DUMMYFUNCTION("""COMPUTED_VALUE"""),6.0)</f>
        <v>6</v>
      </c>
      <c r="W36" s="52">
        <f>IFERROR(__xludf.DUMMYFUNCTION("""COMPUTED_VALUE"""),45.0)</f>
        <v>45</v>
      </c>
      <c r="X36" s="52">
        <f>IFERROR(__xludf.DUMMYFUNCTION("""COMPUTED_VALUE"""),88.0)</f>
        <v>88</v>
      </c>
    </row>
    <row r="37">
      <c r="B37" s="52" t="str">
        <f>IFERROR(__xludf.DUMMYFUNCTION("""COMPUTED_VALUE"""),"x")</f>
        <v>x</v>
      </c>
      <c r="C37" s="52" t="str">
        <f>IFERROR(__xludf.DUMMYFUNCTION("""COMPUTED_VALUE"""),"Tucker McDonald")</f>
        <v>Tucker McDonald</v>
      </c>
      <c r="D37" s="52">
        <f>IFERROR(__xludf.DUMMYFUNCTION("""COMPUTED_VALUE"""),4.0)</f>
        <v>4</v>
      </c>
      <c r="E37" s="52">
        <f>IFERROR(__xludf.DUMMYFUNCTION("""COMPUTED_VALUE"""),7.0)</f>
        <v>7</v>
      </c>
      <c r="F37" s="52">
        <f>IFERROR(__xludf.DUMMYFUNCTION("""COMPUTED_VALUE"""),3.0)</f>
        <v>3</v>
      </c>
      <c r="G37" s="52">
        <f>IFERROR(__xludf.DUMMYFUNCTION("""COMPUTED_VALUE"""),6.0)</f>
        <v>6</v>
      </c>
      <c r="H37" s="52">
        <f>IFERROR(__xludf.DUMMYFUNCTION("""COMPUTED_VALUE"""),4.0)</f>
        <v>4</v>
      </c>
      <c r="I37" s="52">
        <f>IFERROR(__xludf.DUMMYFUNCTION("""COMPUTED_VALUE"""),5.0)</f>
        <v>5</v>
      </c>
      <c r="J37" s="52">
        <f>IFERROR(__xludf.DUMMYFUNCTION("""COMPUTED_VALUE"""),3.0)</f>
        <v>3</v>
      </c>
      <c r="K37" s="52">
        <f>IFERROR(__xludf.DUMMYFUNCTION("""COMPUTED_VALUE"""),4.0)</f>
        <v>4</v>
      </c>
      <c r="L37" s="52">
        <f>IFERROR(__xludf.DUMMYFUNCTION("""COMPUTED_VALUE"""),4.0)</f>
        <v>4</v>
      </c>
      <c r="M37" s="52">
        <f>IFERROR(__xludf.DUMMYFUNCTION("""COMPUTED_VALUE"""),40.0)</f>
        <v>40</v>
      </c>
      <c r="N37" s="52">
        <f>IFERROR(__xludf.DUMMYFUNCTION("""COMPUTED_VALUE"""),5.0)</f>
        <v>5</v>
      </c>
      <c r="O37" s="52">
        <f>IFERROR(__xludf.DUMMYFUNCTION("""COMPUTED_VALUE"""),5.0)</f>
        <v>5</v>
      </c>
      <c r="P37" s="52">
        <f>IFERROR(__xludf.DUMMYFUNCTION("""COMPUTED_VALUE"""),5.0)</f>
        <v>5</v>
      </c>
      <c r="Q37" s="52">
        <f>IFERROR(__xludf.DUMMYFUNCTION("""COMPUTED_VALUE"""),3.0)</f>
        <v>3</v>
      </c>
      <c r="R37" s="52">
        <f>IFERROR(__xludf.DUMMYFUNCTION("""COMPUTED_VALUE"""),4.0)</f>
        <v>4</v>
      </c>
      <c r="S37" s="52">
        <f>IFERROR(__xludf.DUMMYFUNCTION("""COMPUTED_VALUE"""),4.0)</f>
        <v>4</v>
      </c>
      <c r="T37" s="52">
        <f>IFERROR(__xludf.DUMMYFUNCTION("""COMPUTED_VALUE"""),5.0)</f>
        <v>5</v>
      </c>
      <c r="U37" s="52">
        <f>IFERROR(__xludf.DUMMYFUNCTION("""COMPUTED_VALUE"""),3.0)</f>
        <v>3</v>
      </c>
      <c r="V37" s="52">
        <f>IFERROR(__xludf.DUMMYFUNCTION("""COMPUTED_VALUE"""),5.0)</f>
        <v>5</v>
      </c>
      <c r="W37" s="52">
        <f>IFERROR(__xludf.DUMMYFUNCTION("""COMPUTED_VALUE"""),39.0)</f>
        <v>39</v>
      </c>
      <c r="X37" s="52">
        <f>IFERROR(__xludf.DUMMYFUNCTION("""COMPUTED_VALUE"""),79.0)</f>
        <v>79</v>
      </c>
    </row>
    <row r="38">
      <c r="B38" s="52" t="str">
        <f>IFERROR(__xludf.DUMMYFUNCTION("""COMPUTED_VALUE"""),"x")</f>
        <v>x</v>
      </c>
      <c r="C38" s="52" t="str">
        <f>IFERROR(__xludf.DUMMYFUNCTION("""COMPUTED_VALUE"""),"Blake Skoumal")</f>
        <v>Blake Skoumal</v>
      </c>
      <c r="D38" s="52">
        <f>IFERROR(__xludf.DUMMYFUNCTION("""COMPUTED_VALUE"""),6.0)</f>
        <v>6</v>
      </c>
      <c r="E38" s="52">
        <f>IFERROR(__xludf.DUMMYFUNCTION("""COMPUTED_VALUE"""),5.0)</f>
        <v>5</v>
      </c>
      <c r="F38" s="52">
        <f>IFERROR(__xludf.DUMMYFUNCTION("""COMPUTED_VALUE"""),3.0)</f>
        <v>3</v>
      </c>
      <c r="G38" s="52">
        <f>IFERROR(__xludf.DUMMYFUNCTION("""COMPUTED_VALUE"""),4.0)</f>
        <v>4</v>
      </c>
      <c r="H38" s="52">
        <f>IFERROR(__xludf.DUMMYFUNCTION("""COMPUTED_VALUE"""),4.0)</f>
        <v>4</v>
      </c>
      <c r="I38" s="52">
        <f>IFERROR(__xludf.DUMMYFUNCTION("""COMPUTED_VALUE"""),5.0)</f>
        <v>5</v>
      </c>
      <c r="J38" s="52">
        <f>IFERROR(__xludf.DUMMYFUNCTION("""COMPUTED_VALUE"""),4.0)</f>
        <v>4</v>
      </c>
      <c r="K38" s="52">
        <f>IFERROR(__xludf.DUMMYFUNCTION("""COMPUTED_VALUE"""),4.0)</f>
        <v>4</v>
      </c>
      <c r="L38" s="52">
        <f>IFERROR(__xludf.DUMMYFUNCTION("""COMPUTED_VALUE"""),5.0)</f>
        <v>5</v>
      </c>
      <c r="M38" s="52">
        <f>IFERROR(__xludf.DUMMYFUNCTION("""COMPUTED_VALUE"""),40.0)</f>
        <v>40</v>
      </c>
      <c r="N38" s="52">
        <f>IFERROR(__xludf.DUMMYFUNCTION("""COMPUTED_VALUE"""),6.0)</f>
        <v>6</v>
      </c>
      <c r="O38" s="52">
        <f>IFERROR(__xludf.DUMMYFUNCTION("""COMPUTED_VALUE"""),4.0)</f>
        <v>4</v>
      </c>
      <c r="P38" s="52">
        <f>IFERROR(__xludf.DUMMYFUNCTION("""COMPUTED_VALUE"""),3.0)</f>
        <v>3</v>
      </c>
      <c r="Q38" s="52">
        <f>IFERROR(__xludf.DUMMYFUNCTION("""COMPUTED_VALUE"""),3.0)</f>
        <v>3</v>
      </c>
      <c r="R38" s="52">
        <f>IFERROR(__xludf.DUMMYFUNCTION("""COMPUTED_VALUE"""),4.0)</f>
        <v>4</v>
      </c>
      <c r="S38" s="52">
        <f>IFERROR(__xludf.DUMMYFUNCTION("""COMPUTED_VALUE"""),6.0)</f>
        <v>6</v>
      </c>
      <c r="T38" s="52">
        <f>IFERROR(__xludf.DUMMYFUNCTION("""COMPUTED_VALUE"""),7.0)</f>
        <v>7</v>
      </c>
      <c r="U38" s="52">
        <f>IFERROR(__xludf.DUMMYFUNCTION("""COMPUTED_VALUE"""),4.0)</f>
        <v>4</v>
      </c>
      <c r="V38" s="52">
        <f>IFERROR(__xludf.DUMMYFUNCTION("""COMPUTED_VALUE"""),5.0)</f>
        <v>5</v>
      </c>
      <c r="W38" s="52">
        <f>IFERROR(__xludf.DUMMYFUNCTION("""COMPUTED_VALUE"""),42.0)</f>
        <v>42</v>
      </c>
      <c r="X38" s="52">
        <f>IFERROR(__xludf.DUMMYFUNCTION("""COMPUTED_VALUE"""),82.0)</f>
        <v>82</v>
      </c>
    </row>
    <row r="39">
      <c r="A39" s="47" t="s">
        <v>70</v>
      </c>
      <c r="B39" s="51" t="str">
        <f>IFERROR(__xludf.DUMMYFUNCTION("IMPORTRANGE(Key!$A10,""'Group'!a4:w7"")"),"x")</f>
        <v>x</v>
      </c>
      <c r="C39" s="51" t="str">
        <f>IFERROR(__xludf.DUMMYFUNCTION("""COMPUTED_VALUE"""),"Juan Florez")</f>
        <v>Juan Florez</v>
      </c>
      <c r="D39" s="52">
        <f>IFERROR(__xludf.DUMMYFUNCTION("""COMPUTED_VALUE"""),4.0)</f>
        <v>4</v>
      </c>
      <c r="E39" s="52">
        <f>IFERROR(__xludf.DUMMYFUNCTION("""COMPUTED_VALUE"""),6.0)</f>
        <v>6</v>
      </c>
      <c r="F39" s="52">
        <f>IFERROR(__xludf.DUMMYFUNCTION("""COMPUTED_VALUE"""),5.0)</f>
        <v>5</v>
      </c>
      <c r="G39" s="52">
        <f>IFERROR(__xludf.DUMMYFUNCTION("""COMPUTED_VALUE"""),6.0)</f>
        <v>6</v>
      </c>
      <c r="H39" s="52">
        <f>IFERROR(__xludf.DUMMYFUNCTION("""COMPUTED_VALUE"""),4.0)</f>
        <v>4</v>
      </c>
      <c r="I39" s="52">
        <f>IFERROR(__xludf.DUMMYFUNCTION("""COMPUTED_VALUE"""),4.0)</f>
        <v>4</v>
      </c>
      <c r="J39" s="52">
        <f>IFERROR(__xludf.DUMMYFUNCTION("""COMPUTED_VALUE"""),3.0)</f>
        <v>3</v>
      </c>
      <c r="K39" s="52">
        <f>IFERROR(__xludf.DUMMYFUNCTION("""COMPUTED_VALUE"""),4.0)</f>
        <v>4</v>
      </c>
      <c r="L39" s="52">
        <f>IFERROR(__xludf.DUMMYFUNCTION("""COMPUTED_VALUE"""),5.0)</f>
        <v>5</v>
      </c>
      <c r="M39" s="52">
        <f>IFERROR(__xludf.DUMMYFUNCTION("""COMPUTED_VALUE"""),41.0)</f>
        <v>41</v>
      </c>
      <c r="N39" s="52">
        <f>IFERROR(__xludf.DUMMYFUNCTION("""COMPUTED_VALUE"""),6.0)</f>
        <v>6</v>
      </c>
      <c r="O39" s="52">
        <f>IFERROR(__xludf.DUMMYFUNCTION("""COMPUTED_VALUE"""),4.0)</f>
        <v>4</v>
      </c>
      <c r="P39" s="52">
        <f>IFERROR(__xludf.DUMMYFUNCTION("""COMPUTED_VALUE"""),4.0)</f>
        <v>4</v>
      </c>
      <c r="Q39" s="52">
        <f>IFERROR(__xludf.DUMMYFUNCTION("""COMPUTED_VALUE"""),3.0)</f>
        <v>3</v>
      </c>
      <c r="R39" s="52">
        <f>IFERROR(__xludf.DUMMYFUNCTION("""COMPUTED_VALUE"""),5.0)</f>
        <v>5</v>
      </c>
      <c r="S39" s="52">
        <f>IFERROR(__xludf.DUMMYFUNCTION("""COMPUTED_VALUE"""),4.0)</f>
        <v>4</v>
      </c>
      <c r="T39" s="52">
        <f>IFERROR(__xludf.DUMMYFUNCTION("""COMPUTED_VALUE"""),5.0)</f>
        <v>5</v>
      </c>
      <c r="U39" s="52">
        <f>IFERROR(__xludf.DUMMYFUNCTION("""COMPUTED_VALUE"""),3.0)</f>
        <v>3</v>
      </c>
      <c r="V39" s="52">
        <f>IFERROR(__xludf.DUMMYFUNCTION("""COMPUTED_VALUE"""),6.0)</f>
        <v>6</v>
      </c>
      <c r="W39" s="52">
        <f>IFERROR(__xludf.DUMMYFUNCTION("""COMPUTED_VALUE"""),40.0)</f>
        <v>40</v>
      </c>
      <c r="X39" s="52">
        <f>IFERROR(__xludf.DUMMYFUNCTION("""COMPUTED_VALUE"""),81.0)</f>
        <v>81</v>
      </c>
    </row>
    <row r="40">
      <c r="B40" s="52" t="str">
        <f>IFERROR(__xludf.DUMMYFUNCTION("""COMPUTED_VALUE"""),"x")</f>
        <v>x</v>
      </c>
      <c r="C40" s="52" t="str">
        <f>IFERROR(__xludf.DUMMYFUNCTION("""COMPUTED_VALUE"""),"Trent Jones")</f>
        <v>Trent Jones</v>
      </c>
      <c r="D40" s="52">
        <f>IFERROR(__xludf.DUMMYFUNCTION("""COMPUTED_VALUE"""),8.0)</f>
        <v>8</v>
      </c>
      <c r="E40" s="52">
        <f>IFERROR(__xludf.DUMMYFUNCTION("""COMPUTED_VALUE"""),9.0)</f>
        <v>9</v>
      </c>
      <c r="F40" s="52">
        <f>IFERROR(__xludf.DUMMYFUNCTION("""COMPUTED_VALUE"""),6.0)</f>
        <v>6</v>
      </c>
      <c r="G40" s="52">
        <f>IFERROR(__xludf.DUMMYFUNCTION("""COMPUTED_VALUE"""),7.0)</f>
        <v>7</v>
      </c>
      <c r="H40" s="52">
        <f>IFERROR(__xludf.DUMMYFUNCTION("""COMPUTED_VALUE"""),6.0)</f>
        <v>6</v>
      </c>
      <c r="I40" s="52">
        <f>IFERROR(__xludf.DUMMYFUNCTION("""COMPUTED_VALUE"""),5.0)</f>
        <v>5</v>
      </c>
      <c r="J40" s="52">
        <f>IFERROR(__xludf.DUMMYFUNCTION("""COMPUTED_VALUE"""),5.0)</f>
        <v>5</v>
      </c>
      <c r="K40" s="52">
        <f>IFERROR(__xludf.DUMMYFUNCTION("""COMPUTED_VALUE"""),5.0)</f>
        <v>5</v>
      </c>
      <c r="L40" s="52">
        <f>IFERROR(__xludf.DUMMYFUNCTION("""COMPUTED_VALUE"""),8.0)</f>
        <v>8</v>
      </c>
      <c r="M40" s="52">
        <f>IFERROR(__xludf.DUMMYFUNCTION("""COMPUTED_VALUE"""),59.0)</f>
        <v>59</v>
      </c>
      <c r="N40" s="52">
        <f>IFERROR(__xludf.DUMMYFUNCTION("""COMPUTED_VALUE"""),8.0)</f>
        <v>8</v>
      </c>
      <c r="O40" s="52">
        <f>IFERROR(__xludf.DUMMYFUNCTION("""COMPUTED_VALUE"""),8.0)</f>
        <v>8</v>
      </c>
      <c r="P40" s="52">
        <f>IFERROR(__xludf.DUMMYFUNCTION("""COMPUTED_VALUE"""),6.0)</f>
        <v>6</v>
      </c>
      <c r="Q40" s="52">
        <f>IFERROR(__xludf.DUMMYFUNCTION("""COMPUTED_VALUE"""),4.0)</f>
        <v>4</v>
      </c>
      <c r="R40" s="52">
        <f>IFERROR(__xludf.DUMMYFUNCTION("""COMPUTED_VALUE"""),7.0)</f>
        <v>7</v>
      </c>
      <c r="S40" s="52">
        <f>IFERROR(__xludf.DUMMYFUNCTION("""COMPUTED_VALUE"""),7.0)</f>
        <v>7</v>
      </c>
      <c r="T40" s="52">
        <f>IFERROR(__xludf.DUMMYFUNCTION("""COMPUTED_VALUE"""),6.0)</f>
        <v>6</v>
      </c>
      <c r="U40" s="52">
        <f>IFERROR(__xludf.DUMMYFUNCTION("""COMPUTED_VALUE"""),4.0)</f>
        <v>4</v>
      </c>
      <c r="V40" s="52">
        <f>IFERROR(__xludf.DUMMYFUNCTION("""COMPUTED_VALUE"""),4.0)</f>
        <v>4</v>
      </c>
      <c r="W40" s="52">
        <f>IFERROR(__xludf.DUMMYFUNCTION("""COMPUTED_VALUE"""),54.0)</f>
        <v>54</v>
      </c>
      <c r="X40" s="52">
        <f>IFERROR(__xludf.DUMMYFUNCTION("""COMPUTED_VALUE"""),113.0)</f>
        <v>113</v>
      </c>
    </row>
    <row r="41">
      <c r="B41" s="52" t="str">
        <f>IFERROR(__xludf.DUMMYFUNCTION("""COMPUTED_VALUE"""),"x")</f>
        <v>x</v>
      </c>
      <c r="C41" s="52" t="str">
        <f>IFERROR(__xludf.DUMMYFUNCTION("""COMPUTED_VALUE"""),"Aaron Delgado")</f>
        <v>Aaron Delgado</v>
      </c>
      <c r="D41" s="52">
        <f>IFERROR(__xludf.DUMMYFUNCTION("""COMPUTED_VALUE"""),4.0)</f>
        <v>4</v>
      </c>
      <c r="E41" s="52">
        <f>IFERROR(__xludf.DUMMYFUNCTION("""COMPUTED_VALUE"""),5.0)</f>
        <v>5</v>
      </c>
      <c r="F41" s="52">
        <f>IFERROR(__xludf.DUMMYFUNCTION("""COMPUTED_VALUE"""),3.0)</f>
        <v>3</v>
      </c>
      <c r="G41" s="52">
        <f>IFERROR(__xludf.DUMMYFUNCTION("""COMPUTED_VALUE"""),4.0)</f>
        <v>4</v>
      </c>
      <c r="H41" s="52">
        <f>IFERROR(__xludf.DUMMYFUNCTION("""COMPUTED_VALUE"""),4.0)</f>
        <v>4</v>
      </c>
      <c r="I41" s="52">
        <f>IFERROR(__xludf.DUMMYFUNCTION("""COMPUTED_VALUE"""),4.0)</f>
        <v>4</v>
      </c>
      <c r="J41" s="52">
        <f>IFERROR(__xludf.DUMMYFUNCTION("""COMPUTED_VALUE"""),4.0)</f>
        <v>4</v>
      </c>
      <c r="K41" s="52">
        <f>IFERROR(__xludf.DUMMYFUNCTION("""COMPUTED_VALUE"""),5.0)</f>
        <v>5</v>
      </c>
      <c r="L41" s="52">
        <f>IFERROR(__xludf.DUMMYFUNCTION("""COMPUTED_VALUE"""),4.0)</f>
        <v>4</v>
      </c>
      <c r="M41" s="52">
        <f>IFERROR(__xludf.DUMMYFUNCTION("""COMPUTED_VALUE"""),37.0)</f>
        <v>37</v>
      </c>
      <c r="N41" s="52">
        <f>IFERROR(__xludf.DUMMYFUNCTION("""COMPUTED_VALUE"""),6.0)</f>
        <v>6</v>
      </c>
      <c r="O41" s="52">
        <f>IFERROR(__xludf.DUMMYFUNCTION("""COMPUTED_VALUE"""),5.0)</f>
        <v>5</v>
      </c>
      <c r="P41" s="52">
        <f>IFERROR(__xludf.DUMMYFUNCTION("""COMPUTED_VALUE"""),5.0)</f>
        <v>5</v>
      </c>
      <c r="Q41" s="52">
        <f>IFERROR(__xludf.DUMMYFUNCTION("""COMPUTED_VALUE"""),4.0)</f>
        <v>4</v>
      </c>
      <c r="R41" s="52">
        <f>IFERROR(__xludf.DUMMYFUNCTION("""COMPUTED_VALUE"""),4.0)</f>
        <v>4</v>
      </c>
      <c r="S41" s="52">
        <f>IFERROR(__xludf.DUMMYFUNCTION("""COMPUTED_VALUE"""),4.0)</f>
        <v>4</v>
      </c>
      <c r="T41" s="52">
        <f>IFERROR(__xludf.DUMMYFUNCTION("""COMPUTED_VALUE"""),4.0)</f>
        <v>4</v>
      </c>
      <c r="U41" s="52">
        <f>IFERROR(__xludf.DUMMYFUNCTION("""COMPUTED_VALUE"""),3.0)</f>
        <v>3</v>
      </c>
      <c r="V41" s="52">
        <f>IFERROR(__xludf.DUMMYFUNCTION("""COMPUTED_VALUE"""),4.0)</f>
        <v>4</v>
      </c>
      <c r="W41" s="52">
        <f>IFERROR(__xludf.DUMMYFUNCTION("""COMPUTED_VALUE"""),39.0)</f>
        <v>39</v>
      </c>
      <c r="X41" s="52">
        <f>IFERROR(__xludf.DUMMYFUNCTION("""COMPUTED_VALUE"""),76.0)</f>
        <v>76</v>
      </c>
    </row>
    <row r="42">
      <c r="B42" s="52" t="str">
        <f>IFERROR(__xludf.DUMMYFUNCTION("""COMPUTED_VALUE"""),"x")</f>
        <v>x</v>
      </c>
      <c r="C42" s="52" t="str">
        <f>IFERROR(__xludf.DUMMYFUNCTION("""COMPUTED_VALUE"""),"Skyler Hall")</f>
        <v>Skyler Hall</v>
      </c>
      <c r="D42" s="52">
        <f>IFERROR(__xludf.DUMMYFUNCTION("""COMPUTED_VALUE"""),6.0)</f>
        <v>6</v>
      </c>
      <c r="E42" s="52">
        <f>IFERROR(__xludf.DUMMYFUNCTION("""COMPUTED_VALUE"""),4.0)</f>
        <v>4</v>
      </c>
      <c r="F42" s="52">
        <f>IFERROR(__xludf.DUMMYFUNCTION("""COMPUTED_VALUE"""),2.0)</f>
        <v>2</v>
      </c>
      <c r="G42" s="52">
        <f>IFERROR(__xludf.DUMMYFUNCTION("""COMPUTED_VALUE"""),4.0)</f>
        <v>4</v>
      </c>
      <c r="H42" s="52">
        <f>IFERROR(__xludf.DUMMYFUNCTION("""COMPUTED_VALUE"""),5.0)</f>
        <v>5</v>
      </c>
      <c r="I42" s="52">
        <f>IFERROR(__xludf.DUMMYFUNCTION("""COMPUTED_VALUE"""),5.0)</f>
        <v>5</v>
      </c>
      <c r="J42" s="52">
        <f>IFERROR(__xludf.DUMMYFUNCTION("""COMPUTED_VALUE"""),3.0)</f>
        <v>3</v>
      </c>
      <c r="K42" s="52">
        <f>IFERROR(__xludf.DUMMYFUNCTION("""COMPUTED_VALUE"""),5.0)</f>
        <v>5</v>
      </c>
      <c r="L42" s="52">
        <f>IFERROR(__xludf.DUMMYFUNCTION("""COMPUTED_VALUE"""),5.0)</f>
        <v>5</v>
      </c>
      <c r="M42" s="52">
        <f>IFERROR(__xludf.DUMMYFUNCTION("""COMPUTED_VALUE"""),39.0)</f>
        <v>39</v>
      </c>
      <c r="N42" s="52">
        <f>IFERROR(__xludf.DUMMYFUNCTION("""COMPUTED_VALUE"""),6.0)</f>
        <v>6</v>
      </c>
      <c r="O42" s="52">
        <f>IFERROR(__xludf.DUMMYFUNCTION("""COMPUTED_VALUE"""),4.0)</f>
        <v>4</v>
      </c>
      <c r="P42" s="52">
        <f>IFERROR(__xludf.DUMMYFUNCTION("""COMPUTED_VALUE"""),3.0)</f>
        <v>3</v>
      </c>
      <c r="Q42" s="52">
        <f>IFERROR(__xludf.DUMMYFUNCTION("""COMPUTED_VALUE"""),3.0)</f>
        <v>3</v>
      </c>
      <c r="R42" s="52">
        <f>IFERROR(__xludf.DUMMYFUNCTION("""COMPUTED_VALUE"""),4.0)</f>
        <v>4</v>
      </c>
      <c r="S42" s="52">
        <f>IFERROR(__xludf.DUMMYFUNCTION("""COMPUTED_VALUE"""),4.0)</f>
        <v>4</v>
      </c>
      <c r="T42" s="52">
        <f>IFERROR(__xludf.DUMMYFUNCTION("""COMPUTED_VALUE"""),4.0)</f>
        <v>4</v>
      </c>
      <c r="U42" s="52">
        <f>IFERROR(__xludf.DUMMYFUNCTION("""COMPUTED_VALUE"""),2.0)</f>
        <v>2</v>
      </c>
      <c r="V42" s="52">
        <f>IFERROR(__xludf.DUMMYFUNCTION("""COMPUTED_VALUE"""),4.0)</f>
        <v>4</v>
      </c>
      <c r="W42" s="52">
        <f>IFERROR(__xludf.DUMMYFUNCTION("""COMPUTED_VALUE"""),34.0)</f>
        <v>34</v>
      </c>
      <c r="X42" s="52">
        <f>IFERROR(__xludf.DUMMYFUNCTION("""COMPUTED_VALUE"""),73.0)</f>
        <v>73</v>
      </c>
    </row>
    <row r="43">
      <c r="A43" s="47" t="s">
        <v>76</v>
      </c>
      <c r="B43" s="51" t="str">
        <f>IFERROR(__xludf.DUMMYFUNCTION("IMPORTRANGE(Key!$A11,""'Group'!a4:w7"")"),"x")</f>
        <v>x</v>
      </c>
      <c r="C43" s="51" t="str">
        <f>IFERROR(__xludf.DUMMYFUNCTION("""COMPUTED_VALUE"""),"Peyton Bettcher")</f>
        <v>Peyton Bettcher</v>
      </c>
      <c r="D43" s="52">
        <f>IFERROR(__xludf.DUMMYFUNCTION("""COMPUTED_VALUE"""),5.0)</f>
        <v>5</v>
      </c>
      <c r="E43" s="52">
        <f>IFERROR(__xludf.DUMMYFUNCTION("""COMPUTED_VALUE"""),6.0)</f>
        <v>6</v>
      </c>
      <c r="F43" s="52">
        <f>IFERROR(__xludf.DUMMYFUNCTION("""COMPUTED_VALUE"""),3.0)</f>
        <v>3</v>
      </c>
      <c r="G43" s="52">
        <f>IFERROR(__xludf.DUMMYFUNCTION("""COMPUTED_VALUE"""),5.0)</f>
        <v>5</v>
      </c>
      <c r="H43" s="52">
        <f>IFERROR(__xludf.DUMMYFUNCTION("""COMPUTED_VALUE"""),4.0)</f>
        <v>4</v>
      </c>
      <c r="I43" s="52">
        <f>IFERROR(__xludf.DUMMYFUNCTION("""COMPUTED_VALUE"""),4.0)</f>
        <v>4</v>
      </c>
      <c r="J43" s="52">
        <f>IFERROR(__xludf.DUMMYFUNCTION("""COMPUTED_VALUE"""),3.0)</f>
        <v>3</v>
      </c>
      <c r="K43" s="52">
        <f>IFERROR(__xludf.DUMMYFUNCTION("""COMPUTED_VALUE"""),3.0)</f>
        <v>3</v>
      </c>
      <c r="L43" s="52">
        <f>IFERROR(__xludf.DUMMYFUNCTION("""COMPUTED_VALUE"""),5.0)</f>
        <v>5</v>
      </c>
      <c r="M43" s="52">
        <f>IFERROR(__xludf.DUMMYFUNCTION("""COMPUTED_VALUE"""),38.0)</f>
        <v>38</v>
      </c>
      <c r="N43" s="52">
        <f>IFERROR(__xludf.DUMMYFUNCTION("""COMPUTED_VALUE"""),5.0)</f>
        <v>5</v>
      </c>
      <c r="O43" s="52">
        <f>IFERROR(__xludf.DUMMYFUNCTION("""COMPUTED_VALUE"""),4.0)</f>
        <v>4</v>
      </c>
      <c r="P43" s="52">
        <f>IFERROR(__xludf.DUMMYFUNCTION("""COMPUTED_VALUE"""),4.0)</f>
        <v>4</v>
      </c>
      <c r="Q43" s="52">
        <f>IFERROR(__xludf.DUMMYFUNCTION("""COMPUTED_VALUE"""),4.0)</f>
        <v>4</v>
      </c>
      <c r="R43" s="52">
        <f>IFERROR(__xludf.DUMMYFUNCTION("""COMPUTED_VALUE"""),5.0)</f>
        <v>5</v>
      </c>
      <c r="S43" s="52">
        <f>IFERROR(__xludf.DUMMYFUNCTION("""COMPUTED_VALUE"""),4.0)</f>
        <v>4</v>
      </c>
      <c r="T43" s="52">
        <f>IFERROR(__xludf.DUMMYFUNCTION("""COMPUTED_VALUE"""),5.0)</f>
        <v>5</v>
      </c>
      <c r="U43" s="52">
        <f>IFERROR(__xludf.DUMMYFUNCTION("""COMPUTED_VALUE"""),4.0)</f>
        <v>4</v>
      </c>
      <c r="V43" s="52">
        <f>IFERROR(__xludf.DUMMYFUNCTION("""COMPUTED_VALUE"""),6.0)</f>
        <v>6</v>
      </c>
      <c r="W43" s="52">
        <f>IFERROR(__xludf.DUMMYFUNCTION("""COMPUTED_VALUE"""),41.0)</f>
        <v>41</v>
      </c>
      <c r="X43" s="52">
        <f>IFERROR(__xludf.DUMMYFUNCTION("""COMPUTED_VALUE"""),79.0)</f>
        <v>79</v>
      </c>
    </row>
    <row r="44">
      <c r="B44" s="52" t="str">
        <f>IFERROR(__xludf.DUMMYFUNCTION("""COMPUTED_VALUE"""),"x")</f>
        <v>x</v>
      </c>
      <c r="C44" s="52" t="str">
        <f>IFERROR(__xludf.DUMMYFUNCTION("""COMPUTED_VALUE"""),"Rylan Colpetzer")</f>
        <v>Rylan Colpetzer</v>
      </c>
      <c r="D44" s="52">
        <f>IFERROR(__xludf.DUMMYFUNCTION("""COMPUTED_VALUE"""),6.0)</f>
        <v>6</v>
      </c>
      <c r="E44" s="52">
        <f>IFERROR(__xludf.DUMMYFUNCTION("""COMPUTED_VALUE"""),7.0)</f>
        <v>7</v>
      </c>
      <c r="F44" s="52">
        <f>IFERROR(__xludf.DUMMYFUNCTION("""COMPUTED_VALUE"""),4.0)</f>
        <v>4</v>
      </c>
      <c r="G44" s="52">
        <f>IFERROR(__xludf.DUMMYFUNCTION("""COMPUTED_VALUE"""),5.0)</f>
        <v>5</v>
      </c>
      <c r="H44" s="52">
        <f>IFERROR(__xludf.DUMMYFUNCTION("""COMPUTED_VALUE"""),5.0)</f>
        <v>5</v>
      </c>
      <c r="I44" s="52">
        <f>IFERROR(__xludf.DUMMYFUNCTION("""COMPUTED_VALUE"""),5.0)</f>
        <v>5</v>
      </c>
      <c r="J44" s="52">
        <f>IFERROR(__xludf.DUMMYFUNCTION("""COMPUTED_VALUE"""),4.0)</f>
        <v>4</v>
      </c>
      <c r="K44" s="52">
        <f>IFERROR(__xludf.DUMMYFUNCTION("""COMPUTED_VALUE"""),5.0)</f>
        <v>5</v>
      </c>
      <c r="L44" s="52">
        <f>IFERROR(__xludf.DUMMYFUNCTION("""COMPUTED_VALUE"""),5.0)</f>
        <v>5</v>
      </c>
      <c r="M44" s="52">
        <f>IFERROR(__xludf.DUMMYFUNCTION("""COMPUTED_VALUE"""),46.0)</f>
        <v>46</v>
      </c>
      <c r="N44" s="52">
        <f>IFERROR(__xludf.DUMMYFUNCTION("""COMPUTED_VALUE"""),9.0)</f>
        <v>9</v>
      </c>
      <c r="O44" s="52">
        <f>IFERROR(__xludf.DUMMYFUNCTION("""COMPUTED_VALUE"""),5.0)</f>
        <v>5</v>
      </c>
      <c r="P44" s="52">
        <f>IFERROR(__xludf.DUMMYFUNCTION("""COMPUTED_VALUE"""),7.0)</f>
        <v>7</v>
      </c>
      <c r="Q44" s="52">
        <f>IFERROR(__xludf.DUMMYFUNCTION("""COMPUTED_VALUE"""),5.0)</f>
        <v>5</v>
      </c>
      <c r="R44" s="52">
        <f>IFERROR(__xludf.DUMMYFUNCTION("""COMPUTED_VALUE"""),6.0)</f>
        <v>6</v>
      </c>
      <c r="S44" s="52">
        <f>IFERROR(__xludf.DUMMYFUNCTION("""COMPUTED_VALUE"""),5.0)</f>
        <v>5</v>
      </c>
      <c r="T44" s="52">
        <f>IFERROR(__xludf.DUMMYFUNCTION("""COMPUTED_VALUE"""),11.0)</f>
        <v>11</v>
      </c>
      <c r="U44" s="52">
        <f>IFERROR(__xludf.DUMMYFUNCTION("""COMPUTED_VALUE"""),5.0)</f>
        <v>5</v>
      </c>
      <c r="V44" s="52">
        <f>IFERROR(__xludf.DUMMYFUNCTION("""COMPUTED_VALUE"""),7.0)</f>
        <v>7</v>
      </c>
      <c r="W44" s="52">
        <f>IFERROR(__xludf.DUMMYFUNCTION("""COMPUTED_VALUE"""),60.0)</f>
        <v>60</v>
      </c>
      <c r="X44" s="52">
        <f>IFERROR(__xludf.DUMMYFUNCTION("""COMPUTED_VALUE"""),106.0)</f>
        <v>106</v>
      </c>
    </row>
    <row r="45">
      <c r="B45" s="52" t="str">
        <f>IFERROR(__xludf.DUMMYFUNCTION("""COMPUTED_VALUE"""),"x")</f>
        <v>x</v>
      </c>
      <c r="C45" s="52" t="str">
        <f>IFERROR(__xludf.DUMMYFUNCTION("""COMPUTED_VALUE"""),"Charlie Bentley")</f>
        <v>Charlie Bentley</v>
      </c>
      <c r="D45" s="52">
        <f>IFERROR(__xludf.DUMMYFUNCTION("""COMPUTED_VALUE"""),4.0)</f>
        <v>4</v>
      </c>
      <c r="E45" s="52">
        <f>IFERROR(__xludf.DUMMYFUNCTION("""COMPUTED_VALUE"""),4.0)</f>
        <v>4</v>
      </c>
      <c r="F45" s="52">
        <f>IFERROR(__xludf.DUMMYFUNCTION("""COMPUTED_VALUE"""),3.0)</f>
        <v>3</v>
      </c>
      <c r="G45" s="52">
        <f>IFERROR(__xludf.DUMMYFUNCTION("""COMPUTED_VALUE"""),5.0)</f>
        <v>5</v>
      </c>
      <c r="H45" s="52">
        <f>IFERROR(__xludf.DUMMYFUNCTION("""COMPUTED_VALUE"""),4.0)</f>
        <v>4</v>
      </c>
      <c r="I45" s="52">
        <f>IFERROR(__xludf.DUMMYFUNCTION("""COMPUTED_VALUE"""),4.0)</f>
        <v>4</v>
      </c>
      <c r="J45" s="52">
        <f>IFERROR(__xludf.DUMMYFUNCTION("""COMPUTED_VALUE"""),3.0)</f>
        <v>3</v>
      </c>
      <c r="K45" s="52">
        <f>IFERROR(__xludf.DUMMYFUNCTION("""COMPUTED_VALUE"""),4.0)</f>
        <v>4</v>
      </c>
      <c r="L45" s="52">
        <f>IFERROR(__xludf.DUMMYFUNCTION("""COMPUTED_VALUE"""),5.0)</f>
        <v>5</v>
      </c>
      <c r="M45" s="52">
        <f>IFERROR(__xludf.DUMMYFUNCTION("""COMPUTED_VALUE"""),36.0)</f>
        <v>36</v>
      </c>
      <c r="N45" s="52">
        <f>IFERROR(__xludf.DUMMYFUNCTION("""COMPUTED_VALUE"""),6.0)</f>
        <v>6</v>
      </c>
      <c r="O45" s="52">
        <f>IFERROR(__xludf.DUMMYFUNCTION("""COMPUTED_VALUE"""),4.0)</f>
        <v>4</v>
      </c>
      <c r="P45" s="52">
        <f>IFERROR(__xludf.DUMMYFUNCTION("""COMPUTED_VALUE"""),5.0)</f>
        <v>5</v>
      </c>
      <c r="Q45" s="52">
        <f>IFERROR(__xludf.DUMMYFUNCTION("""COMPUTED_VALUE"""),4.0)</f>
        <v>4</v>
      </c>
      <c r="R45" s="52">
        <f>IFERROR(__xludf.DUMMYFUNCTION("""COMPUTED_VALUE"""),4.0)</f>
        <v>4</v>
      </c>
      <c r="S45" s="52">
        <f>IFERROR(__xludf.DUMMYFUNCTION("""COMPUTED_VALUE"""),4.0)</f>
        <v>4</v>
      </c>
      <c r="T45" s="52">
        <f>IFERROR(__xludf.DUMMYFUNCTION("""COMPUTED_VALUE"""),5.0)</f>
        <v>5</v>
      </c>
      <c r="U45" s="52">
        <f>IFERROR(__xludf.DUMMYFUNCTION("""COMPUTED_VALUE"""),4.0)</f>
        <v>4</v>
      </c>
      <c r="V45" s="52">
        <f>IFERROR(__xludf.DUMMYFUNCTION("""COMPUTED_VALUE"""),4.0)</f>
        <v>4</v>
      </c>
      <c r="W45" s="52">
        <f>IFERROR(__xludf.DUMMYFUNCTION("""COMPUTED_VALUE"""),40.0)</f>
        <v>40</v>
      </c>
      <c r="X45" s="52">
        <f>IFERROR(__xludf.DUMMYFUNCTION("""COMPUTED_VALUE"""),76.0)</f>
        <v>76</v>
      </c>
    </row>
    <row r="46">
      <c r="B46" s="52" t="str">
        <f>IFERROR(__xludf.DUMMYFUNCTION("""COMPUTED_VALUE"""),"x")</f>
        <v>x</v>
      </c>
      <c r="C46" s="52" t="str">
        <f>IFERROR(__xludf.DUMMYFUNCTION("""COMPUTED_VALUE"""),"Casey Cull")</f>
        <v>Casey Cull</v>
      </c>
      <c r="D46" s="52">
        <f>IFERROR(__xludf.DUMMYFUNCTION("""COMPUTED_VALUE"""),5.0)</f>
        <v>5</v>
      </c>
      <c r="E46" s="52">
        <f>IFERROR(__xludf.DUMMYFUNCTION("""COMPUTED_VALUE"""),6.0)</f>
        <v>6</v>
      </c>
      <c r="F46" s="52">
        <f>IFERROR(__xludf.DUMMYFUNCTION("""COMPUTED_VALUE"""),5.0)</f>
        <v>5</v>
      </c>
      <c r="G46" s="52">
        <f>IFERROR(__xludf.DUMMYFUNCTION("""COMPUTED_VALUE"""),5.0)</f>
        <v>5</v>
      </c>
      <c r="H46" s="52">
        <f>IFERROR(__xludf.DUMMYFUNCTION("""COMPUTED_VALUE"""),4.0)</f>
        <v>4</v>
      </c>
      <c r="I46" s="52">
        <f>IFERROR(__xludf.DUMMYFUNCTION("""COMPUTED_VALUE"""),6.0)</f>
        <v>6</v>
      </c>
      <c r="J46" s="52">
        <f>IFERROR(__xludf.DUMMYFUNCTION("""COMPUTED_VALUE"""),3.0)</f>
        <v>3</v>
      </c>
      <c r="K46" s="52">
        <f>IFERROR(__xludf.DUMMYFUNCTION("""COMPUTED_VALUE"""),4.0)</f>
        <v>4</v>
      </c>
      <c r="L46" s="52">
        <f>IFERROR(__xludf.DUMMYFUNCTION("""COMPUTED_VALUE"""),6.0)</f>
        <v>6</v>
      </c>
      <c r="M46" s="52">
        <f>IFERROR(__xludf.DUMMYFUNCTION("""COMPUTED_VALUE"""),44.0)</f>
        <v>44</v>
      </c>
      <c r="N46" s="52">
        <f>IFERROR(__xludf.DUMMYFUNCTION("""COMPUTED_VALUE"""),5.0)</f>
        <v>5</v>
      </c>
      <c r="O46" s="52">
        <f>IFERROR(__xludf.DUMMYFUNCTION("""COMPUTED_VALUE"""),4.0)</f>
        <v>4</v>
      </c>
      <c r="P46" s="52">
        <f>IFERROR(__xludf.DUMMYFUNCTION("""COMPUTED_VALUE"""),4.0)</f>
        <v>4</v>
      </c>
      <c r="Q46" s="52">
        <f>IFERROR(__xludf.DUMMYFUNCTION("""COMPUTED_VALUE"""),4.0)</f>
        <v>4</v>
      </c>
      <c r="R46" s="52">
        <f>IFERROR(__xludf.DUMMYFUNCTION("""COMPUTED_VALUE"""),4.0)</f>
        <v>4</v>
      </c>
      <c r="S46" s="52">
        <f>IFERROR(__xludf.DUMMYFUNCTION("""COMPUTED_VALUE"""),4.0)</f>
        <v>4</v>
      </c>
      <c r="T46" s="52">
        <f>IFERROR(__xludf.DUMMYFUNCTION("""COMPUTED_VALUE"""),5.0)</f>
        <v>5</v>
      </c>
      <c r="U46" s="52">
        <f>IFERROR(__xludf.DUMMYFUNCTION("""COMPUTED_VALUE"""),4.0)</f>
        <v>4</v>
      </c>
      <c r="V46" s="52">
        <f>IFERROR(__xludf.DUMMYFUNCTION("""COMPUTED_VALUE"""),5.0)</f>
        <v>5</v>
      </c>
      <c r="W46" s="52">
        <f>IFERROR(__xludf.DUMMYFUNCTION("""COMPUTED_VALUE"""),39.0)</f>
        <v>39</v>
      </c>
      <c r="X46" s="52">
        <f>IFERROR(__xludf.DUMMYFUNCTION("""COMPUTED_VALUE"""),83.0)</f>
        <v>83</v>
      </c>
    </row>
    <row r="47">
      <c r="A47" s="47" t="s">
        <v>83</v>
      </c>
      <c r="B47" s="51" t="str">
        <f>IFERROR(__xludf.DUMMYFUNCTION("IMPORTRANGE(Key!$A12,""'Group'!a4:w7"")"),"x")</f>
        <v>x</v>
      </c>
      <c r="C47" s="51" t="str">
        <f>IFERROR(__xludf.DUMMYFUNCTION("""COMPUTED_VALUE"""),"Connor Calahan")</f>
        <v>Connor Calahan</v>
      </c>
      <c r="D47" s="52">
        <f>IFERROR(__xludf.DUMMYFUNCTION("""COMPUTED_VALUE"""),4.0)</f>
        <v>4</v>
      </c>
      <c r="E47" s="52">
        <f>IFERROR(__xludf.DUMMYFUNCTION("""COMPUTED_VALUE"""),4.0)</f>
        <v>4</v>
      </c>
      <c r="F47" s="52">
        <f>IFERROR(__xludf.DUMMYFUNCTION("""COMPUTED_VALUE"""),3.0)</f>
        <v>3</v>
      </c>
      <c r="G47" s="52">
        <f>IFERROR(__xludf.DUMMYFUNCTION("""COMPUTED_VALUE"""),8.0)</f>
        <v>8</v>
      </c>
      <c r="H47" s="52">
        <f>IFERROR(__xludf.DUMMYFUNCTION("""COMPUTED_VALUE"""),5.0)</f>
        <v>5</v>
      </c>
      <c r="I47" s="52">
        <f>IFERROR(__xludf.DUMMYFUNCTION("""COMPUTED_VALUE"""),6.0)</f>
        <v>6</v>
      </c>
      <c r="J47" s="52">
        <f>IFERROR(__xludf.DUMMYFUNCTION("""COMPUTED_VALUE"""),3.0)</f>
        <v>3</v>
      </c>
      <c r="K47" s="52">
        <f>IFERROR(__xludf.DUMMYFUNCTION("""COMPUTED_VALUE"""),5.0)</f>
        <v>5</v>
      </c>
      <c r="L47" s="52">
        <f>IFERROR(__xludf.DUMMYFUNCTION("""COMPUTED_VALUE"""),4.0)</f>
        <v>4</v>
      </c>
      <c r="M47" s="52">
        <f>IFERROR(__xludf.DUMMYFUNCTION("""COMPUTED_VALUE"""),42.0)</f>
        <v>42</v>
      </c>
      <c r="N47" s="52">
        <f>IFERROR(__xludf.DUMMYFUNCTION("""COMPUTED_VALUE"""),5.0)</f>
        <v>5</v>
      </c>
      <c r="O47" s="52">
        <f>IFERROR(__xludf.DUMMYFUNCTION("""COMPUTED_VALUE"""),3.0)</f>
        <v>3</v>
      </c>
      <c r="P47" s="52">
        <f>IFERROR(__xludf.DUMMYFUNCTION("""COMPUTED_VALUE"""),4.0)</f>
        <v>4</v>
      </c>
      <c r="Q47" s="52">
        <f>IFERROR(__xludf.DUMMYFUNCTION("""COMPUTED_VALUE"""),3.0)</f>
        <v>3</v>
      </c>
      <c r="R47" s="52">
        <f>IFERROR(__xludf.DUMMYFUNCTION("""COMPUTED_VALUE"""),5.0)</f>
        <v>5</v>
      </c>
      <c r="S47" s="52">
        <f>IFERROR(__xludf.DUMMYFUNCTION("""COMPUTED_VALUE"""),4.0)</f>
        <v>4</v>
      </c>
      <c r="T47" s="52">
        <f>IFERROR(__xludf.DUMMYFUNCTION("""COMPUTED_VALUE"""),9.0)</f>
        <v>9</v>
      </c>
      <c r="U47" s="52">
        <f>IFERROR(__xludf.DUMMYFUNCTION("""COMPUTED_VALUE"""),4.0)</f>
        <v>4</v>
      </c>
      <c r="V47" s="52">
        <f>IFERROR(__xludf.DUMMYFUNCTION("""COMPUTED_VALUE"""),5.0)</f>
        <v>5</v>
      </c>
      <c r="W47" s="52">
        <f>IFERROR(__xludf.DUMMYFUNCTION("""COMPUTED_VALUE"""),42.0)</f>
        <v>42</v>
      </c>
      <c r="X47" s="52">
        <f>IFERROR(__xludf.DUMMYFUNCTION("""COMPUTED_VALUE"""),84.0)</f>
        <v>84</v>
      </c>
    </row>
    <row r="48">
      <c r="B48" s="52" t="str">
        <f>IFERROR(__xludf.DUMMYFUNCTION("""COMPUTED_VALUE"""),"x")</f>
        <v>x</v>
      </c>
      <c r="C48" s="52" t="str">
        <f>IFERROR(__xludf.DUMMYFUNCTION("""COMPUTED_VALUE"""),"Greg Fernández ")</f>
        <v>Greg Fernández </v>
      </c>
      <c r="D48" s="52">
        <f>IFERROR(__xludf.DUMMYFUNCTION("""COMPUTED_VALUE"""),3.0)</f>
        <v>3</v>
      </c>
      <c r="E48" s="52">
        <f>IFERROR(__xludf.DUMMYFUNCTION("""COMPUTED_VALUE"""),6.0)</f>
        <v>6</v>
      </c>
      <c r="F48" s="52">
        <f>IFERROR(__xludf.DUMMYFUNCTION("""COMPUTED_VALUE"""),4.0)</f>
        <v>4</v>
      </c>
      <c r="G48" s="52">
        <f>IFERROR(__xludf.DUMMYFUNCTION("""COMPUTED_VALUE"""),5.0)</f>
        <v>5</v>
      </c>
      <c r="H48" s="52">
        <f>IFERROR(__xludf.DUMMYFUNCTION("""COMPUTED_VALUE"""),4.0)</f>
        <v>4</v>
      </c>
      <c r="I48" s="52">
        <f>IFERROR(__xludf.DUMMYFUNCTION("""COMPUTED_VALUE"""),4.0)</f>
        <v>4</v>
      </c>
      <c r="J48" s="52">
        <f>IFERROR(__xludf.DUMMYFUNCTION("""COMPUTED_VALUE"""),4.0)</f>
        <v>4</v>
      </c>
      <c r="K48" s="52">
        <f>IFERROR(__xludf.DUMMYFUNCTION("""COMPUTED_VALUE"""),4.0)</f>
        <v>4</v>
      </c>
      <c r="L48" s="52">
        <f>IFERROR(__xludf.DUMMYFUNCTION("""COMPUTED_VALUE"""),5.0)</f>
        <v>5</v>
      </c>
      <c r="M48" s="52">
        <f>IFERROR(__xludf.DUMMYFUNCTION("""COMPUTED_VALUE"""),39.0)</f>
        <v>39</v>
      </c>
      <c r="N48" s="52">
        <f>IFERROR(__xludf.DUMMYFUNCTION("""COMPUTED_VALUE"""),7.0)</f>
        <v>7</v>
      </c>
      <c r="O48" s="52">
        <f>IFERROR(__xludf.DUMMYFUNCTION("""COMPUTED_VALUE"""),5.0)</f>
        <v>5</v>
      </c>
      <c r="P48" s="52">
        <f>IFERROR(__xludf.DUMMYFUNCTION("""COMPUTED_VALUE"""),4.0)</f>
        <v>4</v>
      </c>
      <c r="Q48" s="52">
        <f>IFERROR(__xludf.DUMMYFUNCTION("""COMPUTED_VALUE"""),3.0)</f>
        <v>3</v>
      </c>
      <c r="R48" s="52">
        <f>IFERROR(__xludf.DUMMYFUNCTION("""COMPUTED_VALUE"""),4.0)</f>
        <v>4</v>
      </c>
      <c r="S48" s="52">
        <f>IFERROR(__xludf.DUMMYFUNCTION("""COMPUTED_VALUE"""),3.0)</f>
        <v>3</v>
      </c>
      <c r="T48" s="52">
        <f>IFERROR(__xludf.DUMMYFUNCTION("""COMPUTED_VALUE"""),6.0)</f>
        <v>6</v>
      </c>
      <c r="U48" s="52">
        <f>IFERROR(__xludf.DUMMYFUNCTION("""COMPUTED_VALUE"""),5.0)</f>
        <v>5</v>
      </c>
      <c r="V48" s="52">
        <f>IFERROR(__xludf.DUMMYFUNCTION("""COMPUTED_VALUE"""),6.0)</f>
        <v>6</v>
      </c>
      <c r="W48" s="52">
        <f>IFERROR(__xludf.DUMMYFUNCTION("""COMPUTED_VALUE"""),43.0)</f>
        <v>43</v>
      </c>
      <c r="X48" s="52">
        <f>IFERROR(__xludf.DUMMYFUNCTION("""COMPUTED_VALUE"""),82.0)</f>
        <v>82</v>
      </c>
    </row>
    <row r="49">
      <c r="B49" s="52" t="str">
        <f>IFERROR(__xludf.DUMMYFUNCTION("""COMPUTED_VALUE"""),"x")</f>
        <v>x</v>
      </c>
      <c r="C49" s="52" t="str">
        <f>IFERROR(__xludf.DUMMYFUNCTION("""COMPUTED_VALUE"""),"Jackson Strohl ")</f>
        <v>Jackson Strohl </v>
      </c>
      <c r="D49" s="52">
        <f>IFERROR(__xludf.DUMMYFUNCTION("""COMPUTED_VALUE"""),3.0)</f>
        <v>3</v>
      </c>
      <c r="E49" s="52">
        <f>IFERROR(__xludf.DUMMYFUNCTION("""COMPUTED_VALUE"""),5.0)</f>
        <v>5</v>
      </c>
      <c r="F49" s="52">
        <f>IFERROR(__xludf.DUMMYFUNCTION("""COMPUTED_VALUE"""),2.0)</f>
        <v>2</v>
      </c>
      <c r="G49" s="52">
        <f>IFERROR(__xludf.DUMMYFUNCTION("""COMPUTED_VALUE"""),4.0)</f>
        <v>4</v>
      </c>
      <c r="H49" s="52">
        <f>IFERROR(__xludf.DUMMYFUNCTION("""COMPUTED_VALUE"""),4.0)</f>
        <v>4</v>
      </c>
      <c r="I49" s="52">
        <f>IFERROR(__xludf.DUMMYFUNCTION("""COMPUTED_VALUE"""),6.0)</f>
        <v>6</v>
      </c>
      <c r="J49" s="52">
        <f>IFERROR(__xludf.DUMMYFUNCTION("""COMPUTED_VALUE"""),3.0)</f>
        <v>3</v>
      </c>
      <c r="K49" s="52">
        <f>IFERROR(__xludf.DUMMYFUNCTION("""COMPUTED_VALUE"""),4.0)</f>
        <v>4</v>
      </c>
      <c r="L49" s="52">
        <f>IFERROR(__xludf.DUMMYFUNCTION("""COMPUTED_VALUE"""),5.0)</f>
        <v>5</v>
      </c>
      <c r="M49" s="52">
        <f>IFERROR(__xludf.DUMMYFUNCTION("""COMPUTED_VALUE"""),36.0)</f>
        <v>36</v>
      </c>
      <c r="N49" s="52">
        <f>IFERROR(__xludf.DUMMYFUNCTION("""COMPUTED_VALUE"""),6.0)</f>
        <v>6</v>
      </c>
      <c r="O49" s="52">
        <f>IFERROR(__xludf.DUMMYFUNCTION("""COMPUTED_VALUE"""),4.0)</f>
        <v>4</v>
      </c>
      <c r="P49" s="52">
        <f>IFERROR(__xludf.DUMMYFUNCTION("""COMPUTED_VALUE"""),4.0)</f>
        <v>4</v>
      </c>
      <c r="Q49" s="52">
        <f>IFERROR(__xludf.DUMMYFUNCTION("""COMPUTED_VALUE"""),3.0)</f>
        <v>3</v>
      </c>
      <c r="R49" s="52">
        <f>IFERROR(__xludf.DUMMYFUNCTION("""COMPUTED_VALUE"""),4.0)</f>
        <v>4</v>
      </c>
      <c r="S49" s="52">
        <f>IFERROR(__xludf.DUMMYFUNCTION("""COMPUTED_VALUE"""),3.0)</f>
        <v>3</v>
      </c>
      <c r="T49" s="52">
        <f>IFERROR(__xludf.DUMMYFUNCTION("""COMPUTED_VALUE"""),6.0)</f>
        <v>6</v>
      </c>
      <c r="U49" s="52">
        <f>IFERROR(__xludf.DUMMYFUNCTION("""COMPUTED_VALUE"""),6.0)</f>
        <v>6</v>
      </c>
      <c r="V49" s="52">
        <f>IFERROR(__xludf.DUMMYFUNCTION("""COMPUTED_VALUE"""),5.0)</f>
        <v>5</v>
      </c>
      <c r="W49" s="52">
        <f>IFERROR(__xludf.DUMMYFUNCTION("""COMPUTED_VALUE"""),41.0)</f>
        <v>41</v>
      </c>
      <c r="X49" s="52">
        <f>IFERROR(__xludf.DUMMYFUNCTION("""COMPUTED_VALUE"""),77.0)</f>
        <v>77</v>
      </c>
    </row>
    <row r="50">
      <c r="B50" s="52" t="str">
        <f>IFERROR(__xludf.DUMMYFUNCTION("""COMPUTED_VALUE"""),"x")</f>
        <v>x</v>
      </c>
      <c r="C50" s="52" t="str">
        <f>IFERROR(__xludf.DUMMYFUNCTION("""COMPUTED_VALUE"""),"Dax Wilson")</f>
        <v>Dax Wilson</v>
      </c>
      <c r="D50" s="52">
        <f>IFERROR(__xludf.DUMMYFUNCTION("""COMPUTED_VALUE"""),4.0)</f>
        <v>4</v>
      </c>
      <c r="E50" s="52">
        <f>IFERROR(__xludf.DUMMYFUNCTION("""COMPUTED_VALUE"""),5.0)</f>
        <v>5</v>
      </c>
      <c r="F50" s="52">
        <f>IFERROR(__xludf.DUMMYFUNCTION("""COMPUTED_VALUE"""),3.0)</f>
        <v>3</v>
      </c>
      <c r="G50" s="52">
        <f>IFERROR(__xludf.DUMMYFUNCTION("""COMPUTED_VALUE"""),6.0)</f>
        <v>6</v>
      </c>
      <c r="H50" s="52">
        <f>IFERROR(__xludf.DUMMYFUNCTION("""COMPUTED_VALUE"""),4.0)</f>
        <v>4</v>
      </c>
      <c r="I50" s="52">
        <f>IFERROR(__xludf.DUMMYFUNCTION("""COMPUTED_VALUE"""),4.0)</f>
        <v>4</v>
      </c>
      <c r="J50" s="52">
        <f>IFERROR(__xludf.DUMMYFUNCTION("""COMPUTED_VALUE"""),4.0)</f>
        <v>4</v>
      </c>
      <c r="K50" s="52">
        <f>IFERROR(__xludf.DUMMYFUNCTION("""COMPUTED_VALUE"""),4.0)</f>
        <v>4</v>
      </c>
      <c r="L50" s="52">
        <f>IFERROR(__xludf.DUMMYFUNCTION("""COMPUTED_VALUE"""),4.0)</f>
        <v>4</v>
      </c>
      <c r="M50" s="52">
        <f>IFERROR(__xludf.DUMMYFUNCTION("""COMPUTED_VALUE"""),38.0)</f>
        <v>38</v>
      </c>
      <c r="N50" s="52">
        <f>IFERROR(__xludf.DUMMYFUNCTION("""COMPUTED_VALUE"""),6.0)</f>
        <v>6</v>
      </c>
      <c r="O50" s="52">
        <f>IFERROR(__xludf.DUMMYFUNCTION("""COMPUTED_VALUE"""),4.0)</f>
        <v>4</v>
      </c>
      <c r="P50" s="52">
        <f>IFERROR(__xludf.DUMMYFUNCTION("""COMPUTED_VALUE"""),4.0)</f>
        <v>4</v>
      </c>
      <c r="Q50" s="52">
        <f>IFERROR(__xludf.DUMMYFUNCTION("""COMPUTED_VALUE"""),4.0)</f>
        <v>4</v>
      </c>
      <c r="R50" s="52">
        <f>IFERROR(__xludf.DUMMYFUNCTION("""COMPUTED_VALUE"""),3.0)</f>
        <v>3</v>
      </c>
      <c r="S50" s="52">
        <f>IFERROR(__xludf.DUMMYFUNCTION("""COMPUTED_VALUE"""),4.0)</f>
        <v>4</v>
      </c>
      <c r="T50" s="52">
        <f>IFERROR(__xludf.DUMMYFUNCTION("""COMPUTED_VALUE"""),6.0)</f>
        <v>6</v>
      </c>
      <c r="U50" s="52">
        <f>IFERROR(__xludf.DUMMYFUNCTION("""COMPUTED_VALUE"""),4.0)</f>
        <v>4</v>
      </c>
      <c r="V50" s="52">
        <f>IFERROR(__xludf.DUMMYFUNCTION("""COMPUTED_VALUE"""),6.0)</f>
        <v>6</v>
      </c>
      <c r="W50" s="52">
        <f>IFERROR(__xludf.DUMMYFUNCTION("""COMPUTED_VALUE"""),41.0)</f>
        <v>41</v>
      </c>
      <c r="X50" s="52">
        <f>IFERROR(__xludf.DUMMYFUNCTION("""COMPUTED_VALUE"""),79.0)</f>
        <v>79</v>
      </c>
    </row>
    <row r="51">
      <c r="A51" s="47" t="s">
        <v>90</v>
      </c>
      <c r="B51" s="51" t="str">
        <f>IFERROR(__xludf.DUMMYFUNCTION("IMPORTRANGE(Key!$A13,""'Group'!a4:w7"")"),"x")</f>
        <v>x</v>
      </c>
      <c r="C51" s="51" t="str">
        <f>IFERROR(__xludf.DUMMYFUNCTION("""COMPUTED_VALUE"""),"Carson Van Beek")</f>
        <v>Carson Van Beek</v>
      </c>
      <c r="D51" s="52">
        <f>IFERROR(__xludf.DUMMYFUNCTION("""COMPUTED_VALUE"""),5.0)</f>
        <v>5</v>
      </c>
      <c r="E51" s="52">
        <f>IFERROR(__xludf.DUMMYFUNCTION("""COMPUTED_VALUE"""),5.0)</f>
        <v>5</v>
      </c>
      <c r="F51" s="52">
        <f>IFERROR(__xludf.DUMMYFUNCTION("""COMPUTED_VALUE"""),5.0)</f>
        <v>5</v>
      </c>
      <c r="G51" s="52">
        <f>IFERROR(__xludf.DUMMYFUNCTION("""COMPUTED_VALUE"""),4.0)</f>
        <v>4</v>
      </c>
      <c r="H51" s="52">
        <f>IFERROR(__xludf.DUMMYFUNCTION("""COMPUTED_VALUE"""),5.0)</f>
        <v>5</v>
      </c>
      <c r="I51" s="52">
        <f>IFERROR(__xludf.DUMMYFUNCTION("""COMPUTED_VALUE"""),6.0)</f>
        <v>6</v>
      </c>
      <c r="J51" s="52">
        <f>IFERROR(__xludf.DUMMYFUNCTION("""COMPUTED_VALUE"""),5.0)</f>
        <v>5</v>
      </c>
      <c r="K51" s="52">
        <f>IFERROR(__xludf.DUMMYFUNCTION("""COMPUTED_VALUE"""),4.0)</f>
        <v>4</v>
      </c>
      <c r="L51" s="52">
        <f>IFERROR(__xludf.DUMMYFUNCTION("""COMPUTED_VALUE"""),4.0)</f>
        <v>4</v>
      </c>
      <c r="M51" s="52">
        <f>IFERROR(__xludf.DUMMYFUNCTION("""COMPUTED_VALUE"""),43.0)</f>
        <v>43</v>
      </c>
      <c r="N51" s="52">
        <f>IFERROR(__xludf.DUMMYFUNCTION("""COMPUTED_VALUE"""),7.0)</f>
        <v>7</v>
      </c>
      <c r="O51" s="52">
        <f>IFERROR(__xludf.DUMMYFUNCTION("""COMPUTED_VALUE"""),5.0)</f>
        <v>5</v>
      </c>
      <c r="P51" s="52">
        <f>IFERROR(__xludf.DUMMYFUNCTION("""COMPUTED_VALUE"""),5.0)</f>
        <v>5</v>
      </c>
      <c r="Q51" s="52">
        <f>IFERROR(__xludf.DUMMYFUNCTION("""COMPUTED_VALUE"""),3.0)</f>
        <v>3</v>
      </c>
      <c r="R51" s="52">
        <f>IFERROR(__xludf.DUMMYFUNCTION("""COMPUTED_VALUE"""),5.0)</f>
        <v>5</v>
      </c>
      <c r="S51" s="52">
        <f>IFERROR(__xludf.DUMMYFUNCTION("""COMPUTED_VALUE"""),4.0)</f>
        <v>4</v>
      </c>
      <c r="T51" s="52">
        <f>IFERROR(__xludf.DUMMYFUNCTION("""COMPUTED_VALUE"""),6.0)</f>
        <v>6</v>
      </c>
      <c r="U51" s="52">
        <f>IFERROR(__xludf.DUMMYFUNCTION("""COMPUTED_VALUE"""),3.0)</f>
        <v>3</v>
      </c>
      <c r="V51" s="52">
        <f>IFERROR(__xludf.DUMMYFUNCTION("""COMPUTED_VALUE"""),6.0)</f>
        <v>6</v>
      </c>
      <c r="W51" s="52">
        <f>IFERROR(__xludf.DUMMYFUNCTION("""COMPUTED_VALUE"""),44.0)</f>
        <v>44</v>
      </c>
      <c r="X51" s="52">
        <f>IFERROR(__xludf.DUMMYFUNCTION("""COMPUTED_VALUE"""),87.0)</f>
        <v>87</v>
      </c>
    </row>
    <row r="52">
      <c r="B52" s="52" t="str">
        <f>IFERROR(__xludf.DUMMYFUNCTION("""COMPUTED_VALUE"""),"x")</f>
        <v>x</v>
      </c>
      <c r="C52" s="52" t="str">
        <f>IFERROR(__xludf.DUMMYFUNCTION("""COMPUTED_VALUE"""),"Cade Pepper")</f>
        <v>Cade Pepper</v>
      </c>
      <c r="D52" s="52">
        <f>IFERROR(__xludf.DUMMYFUNCTION("""COMPUTED_VALUE"""),6.0)</f>
        <v>6</v>
      </c>
      <c r="E52" s="52">
        <f>IFERROR(__xludf.DUMMYFUNCTION("""COMPUTED_VALUE"""),6.0)</f>
        <v>6</v>
      </c>
      <c r="F52" s="52">
        <f>IFERROR(__xludf.DUMMYFUNCTION("""COMPUTED_VALUE"""),4.0)</f>
        <v>4</v>
      </c>
      <c r="G52" s="52">
        <f>IFERROR(__xludf.DUMMYFUNCTION("""COMPUTED_VALUE"""),5.0)</f>
        <v>5</v>
      </c>
      <c r="H52" s="52">
        <f>IFERROR(__xludf.DUMMYFUNCTION("""COMPUTED_VALUE"""),5.0)</f>
        <v>5</v>
      </c>
      <c r="I52" s="52">
        <f>IFERROR(__xludf.DUMMYFUNCTION("""COMPUTED_VALUE"""),4.0)</f>
        <v>4</v>
      </c>
      <c r="J52" s="52">
        <f>IFERROR(__xludf.DUMMYFUNCTION("""COMPUTED_VALUE"""),4.0)</f>
        <v>4</v>
      </c>
      <c r="K52" s="52">
        <f>IFERROR(__xludf.DUMMYFUNCTION("""COMPUTED_VALUE"""),5.0)</f>
        <v>5</v>
      </c>
      <c r="L52" s="52">
        <f>IFERROR(__xludf.DUMMYFUNCTION("""COMPUTED_VALUE"""),6.0)</f>
        <v>6</v>
      </c>
      <c r="M52" s="52">
        <f>IFERROR(__xludf.DUMMYFUNCTION("""COMPUTED_VALUE"""),45.0)</f>
        <v>45</v>
      </c>
      <c r="N52" s="52">
        <f>IFERROR(__xludf.DUMMYFUNCTION("""COMPUTED_VALUE"""),6.0)</f>
        <v>6</v>
      </c>
      <c r="O52" s="52">
        <f>IFERROR(__xludf.DUMMYFUNCTION("""COMPUTED_VALUE"""),5.0)</f>
        <v>5</v>
      </c>
      <c r="P52" s="52">
        <f>IFERROR(__xludf.DUMMYFUNCTION("""COMPUTED_VALUE"""),4.0)</f>
        <v>4</v>
      </c>
      <c r="Q52" s="52">
        <f>IFERROR(__xludf.DUMMYFUNCTION("""COMPUTED_VALUE"""),3.0)</f>
        <v>3</v>
      </c>
      <c r="R52" s="52">
        <f>IFERROR(__xludf.DUMMYFUNCTION("""COMPUTED_VALUE"""),5.0)</f>
        <v>5</v>
      </c>
      <c r="S52" s="52">
        <f>IFERROR(__xludf.DUMMYFUNCTION("""COMPUTED_VALUE"""),6.0)</f>
        <v>6</v>
      </c>
      <c r="T52" s="52">
        <f>IFERROR(__xludf.DUMMYFUNCTION("""COMPUTED_VALUE"""),4.0)</f>
        <v>4</v>
      </c>
      <c r="U52" s="52">
        <f>IFERROR(__xludf.DUMMYFUNCTION("""COMPUTED_VALUE"""),6.0)</f>
        <v>6</v>
      </c>
      <c r="V52" s="52">
        <f>IFERROR(__xludf.DUMMYFUNCTION("""COMPUTED_VALUE"""),4.0)</f>
        <v>4</v>
      </c>
      <c r="W52" s="52">
        <f>IFERROR(__xludf.DUMMYFUNCTION("""COMPUTED_VALUE"""),43.0)</f>
        <v>43</v>
      </c>
      <c r="X52" s="52">
        <f>IFERROR(__xludf.DUMMYFUNCTION("""COMPUTED_VALUE"""),88.0)</f>
        <v>88</v>
      </c>
    </row>
    <row r="53">
      <c r="B53" s="52" t="str">
        <f>IFERROR(__xludf.DUMMYFUNCTION("""COMPUTED_VALUE"""),"x")</f>
        <v>x</v>
      </c>
      <c r="C53" s="52" t="str">
        <f>IFERROR(__xludf.DUMMYFUNCTION("""COMPUTED_VALUE"""),"Emmett Murphy")</f>
        <v>Emmett Murphy</v>
      </c>
      <c r="D53" s="52">
        <f>IFERROR(__xludf.DUMMYFUNCTION("""COMPUTED_VALUE"""),4.0)</f>
        <v>4</v>
      </c>
      <c r="E53" s="52">
        <f>IFERROR(__xludf.DUMMYFUNCTION("""COMPUTED_VALUE"""),7.0)</f>
        <v>7</v>
      </c>
      <c r="F53" s="52">
        <f>IFERROR(__xludf.DUMMYFUNCTION("""COMPUTED_VALUE"""),3.0)</f>
        <v>3</v>
      </c>
      <c r="G53" s="52">
        <f>IFERROR(__xludf.DUMMYFUNCTION("""COMPUTED_VALUE"""),5.0)</f>
        <v>5</v>
      </c>
      <c r="H53" s="52">
        <f>IFERROR(__xludf.DUMMYFUNCTION("""COMPUTED_VALUE"""),6.0)</f>
        <v>6</v>
      </c>
      <c r="I53" s="52">
        <f>IFERROR(__xludf.DUMMYFUNCTION("""COMPUTED_VALUE"""),5.0)</f>
        <v>5</v>
      </c>
      <c r="J53" s="52">
        <f>IFERROR(__xludf.DUMMYFUNCTION("""COMPUTED_VALUE"""),4.0)</f>
        <v>4</v>
      </c>
      <c r="K53" s="52">
        <f>IFERROR(__xludf.DUMMYFUNCTION("""COMPUTED_VALUE"""),5.0)</f>
        <v>5</v>
      </c>
      <c r="L53" s="52">
        <f>IFERROR(__xludf.DUMMYFUNCTION("""COMPUTED_VALUE"""),3.0)</f>
        <v>3</v>
      </c>
      <c r="M53" s="52">
        <f>IFERROR(__xludf.DUMMYFUNCTION("""COMPUTED_VALUE"""),42.0)</f>
        <v>42</v>
      </c>
      <c r="N53" s="52">
        <f>IFERROR(__xludf.DUMMYFUNCTION("""COMPUTED_VALUE"""),7.0)</f>
        <v>7</v>
      </c>
      <c r="O53" s="52">
        <f>IFERROR(__xludf.DUMMYFUNCTION("""COMPUTED_VALUE"""),4.0)</f>
        <v>4</v>
      </c>
      <c r="P53" s="52">
        <f>IFERROR(__xludf.DUMMYFUNCTION("""COMPUTED_VALUE"""),4.0)</f>
        <v>4</v>
      </c>
      <c r="Q53" s="52">
        <f>IFERROR(__xludf.DUMMYFUNCTION("""COMPUTED_VALUE"""),5.0)</f>
        <v>5</v>
      </c>
      <c r="R53" s="52">
        <f>IFERROR(__xludf.DUMMYFUNCTION("""COMPUTED_VALUE"""),4.0)</f>
        <v>4</v>
      </c>
      <c r="S53" s="52">
        <f>IFERROR(__xludf.DUMMYFUNCTION("""COMPUTED_VALUE"""),5.0)</f>
        <v>5</v>
      </c>
      <c r="T53" s="52">
        <f>IFERROR(__xludf.DUMMYFUNCTION("""COMPUTED_VALUE"""),5.0)</f>
        <v>5</v>
      </c>
      <c r="U53" s="52">
        <f>IFERROR(__xludf.DUMMYFUNCTION("""COMPUTED_VALUE"""),5.0)</f>
        <v>5</v>
      </c>
      <c r="V53" s="52">
        <f>IFERROR(__xludf.DUMMYFUNCTION("""COMPUTED_VALUE"""),6.0)</f>
        <v>6</v>
      </c>
      <c r="W53" s="52">
        <f>IFERROR(__xludf.DUMMYFUNCTION("""COMPUTED_VALUE"""),45.0)</f>
        <v>45</v>
      </c>
      <c r="X53" s="52">
        <f>IFERROR(__xludf.DUMMYFUNCTION("""COMPUTED_VALUE"""),87.0)</f>
        <v>87</v>
      </c>
    </row>
    <row r="54">
      <c r="B54" s="52" t="str">
        <f>IFERROR(__xludf.DUMMYFUNCTION("""COMPUTED_VALUE"""),"x")</f>
        <v>x</v>
      </c>
      <c r="C54" s="52" t="str">
        <f>IFERROR(__xludf.DUMMYFUNCTION("""COMPUTED_VALUE"""),"Lance Addington")</f>
        <v>Lance Addington</v>
      </c>
      <c r="D54" s="52">
        <f>IFERROR(__xludf.DUMMYFUNCTION("""COMPUTED_VALUE"""),7.0)</f>
        <v>7</v>
      </c>
      <c r="E54" s="52">
        <f>IFERROR(__xludf.DUMMYFUNCTION("""COMPUTED_VALUE"""),6.0)</f>
        <v>6</v>
      </c>
      <c r="F54" s="52">
        <f>IFERROR(__xludf.DUMMYFUNCTION("""COMPUTED_VALUE"""),3.0)</f>
        <v>3</v>
      </c>
      <c r="G54" s="52">
        <f>IFERROR(__xludf.DUMMYFUNCTION("""COMPUTED_VALUE"""),5.0)</f>
        <v>5</v>
      </c>
      <c r="H54" s="52">
        <f>IFERROR(__xludf.DUMMYFUNCTION("""COMPUTED_VALUE"""),5.0)</f>
        <v>5</v>
      </c>
      <c r="I54" s="52">
        <f>IFERROR(__xludf.DUMMYFUNCTION("""COMPUTED_VALUE"""),6.0)</f>
        <v>6</v>
      </c>
      <c r="J54" s="52">
        <f>IFERROR(__xludf.DUMMYFUNCTION("""COMPUTED_VALUE"""),4.0)</f>
        <v>4</v>
      </c>
      <c r="K54" s="52">
        <f>IFERROR(__xludf.DUMMYFUNCTION("""COMPUTED_VALUE"""),4.0)</f>
        <v>4</v>
      </c>
      <c r="L54" s="52">
        <f>IFERROR(__xludf.DUMMYFUNCTION("""COMPUTED_VALUE"""),5.0)</f>
        <v>5</v>
      </c>
      <c r="M54" s="52">
        <f>IFERROR(__xludf.DUMMYFUNCTION("""COMPUTED_VALUE"""),45.0)</f>
        <v>45</v>
      </c>
      <c r="N54" s="52">
        <f>IFERROR(__xludf.DUMMYFUNCTION("""COMPUTED_VALUE"""),7.0)</f>
        <v>7</v>
      </c>
      <c r="O54" s="52">
        <f>IFERROR(__xludf.DUMMYFUNCTION("""COMPUTED_VALUE"""),4.0)</f>
        <v>4</v>
      </c>
      <c r="P54" s="52">
        <f>IFERROR(__xludf.DUMMYFUNCTION("""COMPUTED_VALUE"""),4.0)</f>
        <v>4</v>
      </c>
      <c r="Q54" s="52">
        <f>IFERROR(__xludf.DUMMYFUNCTION("""COMPUTED_VALUE"""),3.0)</f>
        <v>3</v>
      </c>
      <c r="R54" s="52">
        <f>IFERROR(__xludf.DUMMYFUNCTION("""COMPUTED_VALUE"""),3.0)</f>
        <v>3</v>
      </c>
      <c r="S54" s="52">
        <f>IFERROR(__xludf.DUMMYFUNCTION("""COMPUTED_VALUE"""),5.0)</f>
        <v>5</v>
      </c>
      <c r="T54" s="52">
        <f>IFERROR(__xludf.DUMMYFUNCTION("""COMPUTED_VALUE"""),6.0)</f>
        <v>6</v>
      </c>
      <c r="U54" s="52">
        <f>IFERROR(__xludf.DUMMYFUNCTION("""COMPUTED_VALUE"""),5.0)</f>
        <v>5</v>
      </c>
      <c r="V54" s="52">
        <f>IFERROR(__xludf.DUMMYFUNCTION("""COMPUTED_VALUE"""),5.0)</f>
        <v>5</v>
      </c>
      <c r="W54" s="52">
        <f>IFERROR(__xludf.DUMMYFUNCTION("""COMPUTED_VALUE"""),42.0)</f>
        <v>42</v>
      </c>
      <c r="X54" s="52">
        <f>IFERROR(__xludf.DUMMYFUNCTION("""COMPUTED_VALUE"""),87.0)</f>
        <v>87</v>
      </c>
    </row>
    <row r="55">
      <c r="A55" s="47" t="s">
        <v>97</v>
      </c>
      <c r="B55" s="51" t="str">
        <f>IFERROR(__xludf.DUMMYFUNCTION("IMPORTRANGE(Key!$A14,""'Group'!a4:w7"")"),"x")</f>
        <v>x</v>
      </c>
      <c r="C55" s="51" t="str">
        <f>IFERROR(__xludf.DUMMYFUNCTION("""COMPUTED_VALUE"""),"Jackson Childs")</f>
        <v>Jackson Childs</v>
      </c>
      <c r="D55" s="52">
        <f>IFERROR(__xludf.DUMMYFUNCTION("""COMPUTED_VALUE"""),4.0)</f>
        <v>4</v>
      </c>
      <c r="E55" s="52">
        <f>IFERROR(__xludf.DUMMYFUNCTION("""COMPUTED_VALUE"""),4.0)</f>
        <v>4</v>
      </c>
      <c r="F55" s="52">
        <f>IFERROR(__xludf.DUMMYFUNCTION("""COMPUTED_VALUE"""),3.0)</f>
        <v>3</v>
      </c>
      <c r="G55" s="52">
        <f>IFERROR(__xludf.DUMMYFUNCTION("""COMPUTED_VALUE"""),5.0)</f>
        <v>5</v>
      </c>
      <c r="H55" s="52">
        <f>IFERROR(__xludf.DUMMYFUNCTION("""COMPUTED_VALUE"""),5.0)</f>
        <v>5</v>
      </c>
      <c r="I55" s="52">
        <f>IFERROR(__xludf.DUMMYFUNCTION("""COMPUTED_VALUE"""),7.0)</f>
        <v>7</v>
      </c>
      <c r="J55" s="52">
        <f>IFERROR(__xludf.DUMMYFUNCTION("""COMPUTED_VALUE"""),3.0)</f>
        <v>3</v>
      </c>
      <c r="K55" s="52">
        <f>IFERROR(__xludf.DUMMYFUNCTION("""COMPUTED_VALUE"""),4.0)</f>
        <v>4</v>
      </c>
      <c r="L55" s="52">
        <f>IFERROR(__xludf.DUMMYFUNCTION("""COMPUTED_VALUE"""),4.0)</f>
        <v>4</v>
      </c>
      <c r="M55" s="52">
        <f>IFERROR(__xludf.DUMMYFUNCTION("""COMPUTED_VALUE"""),39.0)</f>
        <v>39</v>
      </c>
      <c r="N55" s="52">
        <f>IFERROR(__xludf.DUMMYFUNCTION("""COMPUTED_VALUE"""),9.0)</f>
        <v>9</v>
      </c>
      <c r="O55" s="52">
        <f>IFERROR(__xludf.DUMMYFUNCTION("""COMPUTED_VALUE"""),4.0)</f>
        <v>4</v>
      </c>
      <c r="P55" s="52">
        <f>IFERROR(__xludf.DUMMYFUNCTION("""COMPUTED_VALUE"""),4.0)</f>
        <v>4</v>
      </c>
      <c r="Q55" s="52">
        <f>IFERROR(__xludf.DUMMYFUNCTION("""COMPUTED_VALUE"""),3.0)</f>
        <v>3</v>
      </c>
      <c r="R55" s="52">
        <f>IFERROR(__xludf.DUMMYFUNCTION("""COMPUTED_VALUE"""),5.0)</f>
        <v>5</v>
      </c>
      <c r="S55" s="52">
        <f>IFERROR(__xludf.DUMMYFUNCTION("""COMPUTED_VALUE"""),5.0)</f>
        <v>5</v>
      </c>
      <c r="T55" s="52">
        <f>IFERROR(__xludf.DUMMYFUNCTION("""COMPUTED_VALUE"""),5.0)</f>
        <v>5</v>
      </c>
      <c r="U55" s="52">
        <f>IFERROR(__xludf.DUMMYFUNCTION("""COMPUTED_VALUE"""),3.0)</f>
        <v>3</v>
      </c>
      <c r="V55" s="52">
        <f>IFERROR(__xludf.DUMMYFUNCTION("""COMPUTED_VALUE"""),6.0)</f>
        <v>6</v>
      </c>
      <c r="W55" s="52">
        <f>IFERROR(__xludf.DUMMYFUNCTION("""COMPUTED_VALUE"""),44.0)</f>
        <v>44</v>
      </c>
      <c r="X55" s="52">
        <f>IFERROR(__xludf.DUMMYFUNCTION("""COMPUTED_VALUE"""),83.0)</f>
        <v>83</v>
      </c>
    </row>
    <row r="56">
      <c r="B56" s="52" t="str">
        <f>IFERROR(__xludf.DUMMYFUNCTION("""COMPUTED_VALUE"""),"x")</f>
        <v>x</v>
      </c>
      <c r="C56" s="52" t="str">
        <f>IFERROR(__xludf.DUMMYFUNCTION("""COMPUTED_VALUE"""),"Braxten Cahoon")</f>
        <v>Braxten Cahoon</v>
      </c>
      <c r="D56" s="52">
        <f>IFERROR(__xludf.DUMMYFUNCTION("""COMPUTED_VALUE"""),4.0)</f>
        <v>4</v>
      </c>
      <c r="E56" s="52">
        <f>IFERROR(__xludf.DUMMYFUNCTION("""COMPUTED_VALUE"""),5.0)</f>
        <v>5</v>
      </c>
      <c r="F56" s="52">
        <f>IFERROR(__xludf.DUMMYFUNCTION("""COMPUTED_VALUE"""),3.0)</f>
        <v>3</v>
      </c>
      <c r="G56" s="52">
        <f>IFERROR(__xludf.DUMMYFUNCTION("""COMPUTED_VALUE"""),4.0)</f>
        <v>4</v>
      </c>
      <c r="H56" s="52">
        <f>IFERROR(__xludf.DUMMYFUNCTION("""COMPUTED_VALUE"""),4.0)</f>
        <v>4</v>
      </c>
      <c r="I56" s="52">
        <f>IFERROR(__xludf.DUMMYFUNCTION("""COMPUTED_VALUE"""),4.0)</f>
        <v>4</v>
      </c>
      <c r="J56" s="52">
        <f>IFERROR(__xludf.DUMMYFUNCTION("""COMPUTED_VALUE"""),3.0)</f>
        <v>3</v>
      </c>
      <c r="K56" s="52">
        <f>IFERROR(__xludf.DUMMYFUNCTION("""COMPUTED_VALUE"""),4.0)</f>
        <v>4</v>
      </c>
      <c r="L56" s="52">
        <f>IFERROR(__xludf.DUMMYFUNCTION("""COMPUTED_VALUE"""),5.0)</f>
        <v>5</v>
      </c>
      <c r="M56" s="52">
        <f>IFERROR(__xludf.DUMMYFUNCTION("""COMPUTED_VALUE"""),36.0)</f>
        <v>36</v>
      </c>
      <c r="N56" s="52">
        <f>IFERROR(__xludf.DUMMYFUNCTION("""COMPUTED_VALUE"""),7.0)</f>
        <v>7</v>
      </c>
      <c r="O56" s="52">
        <f>IFERROR(__xludf.DUMMYFUNCTION("""COMPUTED_VALUE"""),4.0)</f>
        <v>4</v>
      </c>
      <c r="P56" s="52">
        <f>IFERROR(__xludf.DUMMYFUNCTION("""COMPUTED_VALUE"""),4.0)</f>
        <v>4</v>
      </c>
      <c r="Q56" s="52">
        <f>IFERROR(__xludf.DUMMYFUNCTION("""COMPUTED_VALUE"""),3.0)</f>
        <v>3</v>
      </c>
      <c r="R56" s="52">
        <f>IFERROR(__xludf.DUMMYFUNCTION("""COMPUTED_VALUE"""),4.0)</f>
        <v>4</v>
      </c>
      <c r="S56" s="52">
        <f>IFERROR(__xludf.DUMMYFUNCTION("""COMPUTED_VALUE"""),4.0)</f>
        <v>4</v>
      </c>
      <c r="T56" s="52">
        <f>IFERROR(__xludf.DUMMYFUNCTION("""COMPUTED_VALUE"""),5.0)</f>
        <v>5</v>
      </c>
      <c r="U56" s="52">
        <f>IFERROR(__xludf.DUMMYFUNCTION("""COMPUTED_VALUE"""),3.0)</f>
        <v>3</v>
      </c>
      <c r="V56" s="52">
        <f>IFERROR(__xludf.DUMMYFUNCTION("""COMPUTED_VALUE"""),5.0)</f>
        <v>5</v>
      </c>
      <c r="W56" s="52">
        <f>IFERROR(__xludf.DUMMYFUNCTION("""COMPUTED_VALUE"""),39.0)</f>
        <v>39</v>
      </c>
      <c r="X56" s="52">
        <f>IFERROR(__xludf.DUMMYFUNCTION("""COMPUTED_VALUE"""),75.0)</f>
        <v>75</v>
      </c>
    </row>
    <row r="57">
      <c r="B57" s="52" t="str">
        <f>IFERROR(__xludf.DUMMYFUNCTION("""COMPUTED_VALUE"""),"x")</f>
        <v>x</v>
      </c>
      <c r="C57" s="52" t="str">
        <f>IFERROR(__xludf.DUMMYFUNCTION("""COMPUTED_VALUE"""),"Brayden Arnott")</f>
        <v>Brayden Arnott</v>
      </c>
      <c r="D57" s="52">
        <f>IFERROR(__xludf.DUMMYFUNCTION("""COMPUTED_VALUE"""),4.0)</f>
        <v>4</v>
      </c>
      <c r="E57" s="52">
        <f>IFERROR(__xludf.DUMMYFUNCTION("""COMPUTED_VALUE"""),8.0)</f>
        <v>8</v>
      </c>
      <c r="F57" s="52">
        <f>IFERROR(__xludf.DUMMYFUNCTION("""COMPUTED_VALUE"""),4.0)</f>
        <v>4</v>
      </c>
      <c r="G57" s="52">
        <f>IFERROR(__xludf.DUMMYFUNCTION("""COMPUTED_VALUE"""),6.0)</f>
        <v>6</v>
      </c>
      <c r="H57" s="52">
        <f>IFERROR(__xludf.DUMMYFUNCTION("""COMPUTED_VALUE"""),5.0)</f>
        <v>5</v>
      </c>
      <c r="I57" s="52">
        <f>IFERROR(__xludf.DUMMYFUNCTION("""COMPUTED_VALUE"""),6.0)</f>
        <v>6</v>
      </c>
      <c r="J57" s="52">
        <f>IFERROR(__xludf.DUMMYFUNCTION("""COMPUTED_VALUE"""),4.0)</f>
        <v>4</v>
      </c>
      <c r="K57" s="52">
        <f>IFERROR(__xludf.DUMMYFUNCTION("""COMPUTED_VALUE"""),4.0)</f>
        <v>4</v>
      </c>
      <c r="L57" s="52">
        <f>IFERROR(__xludf.DUMMYFUNCTION("""COMPUTED_VALUE"""),4.0)</f>
        <v>4</v>
      </c>
      <c r="M57" s="52">
        <f>IFERROR(__xludf.DUMMYFUNCTION("""COMPUTED_VALUE"""),45.0)</f>
        <v>45</v>
      </c>
      <c r="N57" s="52">
        <f>IFERROR(__xludf.DUMMYFUNCTION("""COMPUTED_VALUE"""),5.0)</f>
        <v>5</v>
      </c>
      <c r="O57" s="52">
        <f>IFERROR(__xludf.DUMMYFUNCTION("""COMPUTED_VALUE"""),4.0)</f>
        <v>4</v>
      </c>
      <c r="P57" s="52">
        <f>IFERROR(__xludf.DUMMYFUNCTION("""COMPUTED_VALUE"""),4.0)</f>
        <v>4</v>
      </c>
      <c r="Q57" s="52">
        <f>IFERROR(__xludf.DUMMYFUNCTION("""COMPUTED_VALUE"""),4.0)</f>
        <v>4</v>
      </c>
      <c r="R57" s="52">
        <f>IFERROR(__xludf.DUMMYFUNCTION("""COMPUTED_VALUE"""),4.0)</f>
        <v>4</v>
      </c>
      <c r="S57" s="52">
        <f>IFERROR(__xludf.DUMMYFUNCTION("""COMPUTED_VALUE"""),6.0)</f>
        <v>6</v>
      </c>
      <c r="T57" s="52">
        <f>IFERROR(__xludf.DUMMYFUNCTION("""COMPUTED_VALUE"""),5.0)</f>
        <v>5</v>
      </c>
      <c r="U57" s="52">
        <f>IFERROR(__xludf.DUMMYFUNCTION("""COMPUTED_VALUE"""),3.0)</f>
        <v>3</v>
      </c>
      <c r="V57" s="52">
        <f>IFERROR(__xludf.DUMMYFUNCTION("""COMPUTED_VALUE"""),4.0)</f>
        <v>4</v>
      </c>
      <c r="W57" s="52">
        <f>IFERROR(__xludf.DUMMYFUNCTION("""COMPUTED_VALUE"""),39.0)</f>
        <v>39</v>
      </c>
      <c r="X57" s="52">
        <f>IFERROR(__xludf.DUMMYFUNCTION("""COMPUTED_VALUE"""),84.0)</f>
        <v>84</v>
      </c>
    </row>
    <row r="58">
      <c r="B58" s="52" t="str">
        <f>IFERROR(__xludf.DUMMYFUNCTION("""COMPUTED_VALUE"""),"x")</f>
        <v>x</v>
      </c>
      <c r="C58" s="52" t="str">
        <f>IFERROR(__xludf.DUMMYFUNCTION("""COMPUTED_VALUE"""),"Grant Theurer")</f>
        <v>Grant Theurer</v>
      </c>
      <c r="D58" s="52">
        <f>IFERROR(__xludf.DUMMYFUNCTION("""COMPUTED_VALUE"""),5.0)</f>
        <v>5</v>
      </c>
      <c r="E58" s="52">
        <f>IFERROR(__xludf.DUMMYFUNCTION("""COMPUTED_VALUE"""),6.0)</f>
        <v>6</v>
      </c>
      <c r="F58" s="52">
        <f>IFERROR(__xludf.DUMMYFUNCTION("""COMPUTED_VALUE"""),3.0)</f>
        <v>3</v>
      </c>
      <c r="G58" s="52">
        <f>IFERROR(__xludf.DUMMYFUNCTION("""COMPUTED_VALUE"""),6.0)</f>
        <v>6</v>
      </c>
      <c r="H58" s="52">
        <f>IFERROR(__xludf.DUMMYFUNCTION("""COMPUTED_VALUE"""),5.0)</f>
        <v>5</v>
      </c>
      <c r="I58" s="52">
        <f>IFERROR(__xludf.DUMMYFUNCTION("""COMPUTED_VALUE"""),5.0)</f>
        <v>5</v>
      </c>
      <c r="J58" s="52">
        <f>IFERROR(__xludf.DUMMYFUNCTION("""COMPUTED_VALUE"""),5.0)</f>
        <v>5</v>
      </c>
      <c r="K58" s="52">
        <f>IFERROR(__xludf.DUMMYFUNCTION("""COMPUTED_VALUE"""),6.0)</f>
        <v>6</v>
      </c>
      <c r="L58" s="52">
        <f>IFERROR(__xludf.DUMMYFUNCTION("""COMPUTED_VALUE"""),5.0)</f>
        <v>5</v>
      </c>
      <c r="M58" s="52">
        <f>IFERROR(__xludf.DUMMYFUNCTION("""COMPUTED_VALUE"""),46.0)</f>
        <v>46</v>
      </c>
      <c r="N58" s="52">
        <f>IFERROR(__xludf.DUMMYFUNCTION("""COMPUTED_VALUE"""),6.0)</f>
        <v>6</v>
      </c>
      <c r="O58" s="52">
        <f>IFERROR(__xludf.DUMMYFUNCTION("""COMPUTED_VALUE"""),4.0)</f>
        <v>4</v>
      </c>
      <c r="P58" s="52">
        <f>IFERROR(__xludf.DUMMYFUNCTION("""COMPUTED_VALUE"""),4.0)</f>
        <v>4</v>
      </c>
      <c r="Q58" s="52">
        <f>IFERROR(__xludf.DUMMYFUNCTION("""COMPUTED_VALUE"""),3.0)</f>
        <v>3</v>
      </c>
      <c r="R58" s="52">
        <f>IFERROR(__xludf.DUMMYFUNCTION("""COMPUTED_VALUE"""),5.0)</f>
        <v>5</v>
      </c>
      <c r="S58" s="52">
        <f>IFERROR(__xludf.DUMMYFUNCTION("""COMPUTED_VALUE"""),4.0)</f>
        <v>4</v>
      </c>
      <c r="T58" s="52">
        <f>IFERROR(__xludf.DUMMYFUNCTION("""COMPUTED_VALUE"""),5.0)</f>
        <v>5</v>
      </c>
      <c r="U58" s="52">
        <f>IFERROR(__xludf.DUMMYFUNCTION("""COMPUTED_VALUE"""),4.0)</f>
        <v>4</v>
      </c>
      <c r="V58" s="52">
        <f>IFERROR(__xludf.DUMMYFUNCTION("""COMPUTED_VALUE"""),4.0)</f>
        <v>4</v>
      </c>
      <c r="W58" s="52">
        <f>IFERROR(__xludf.DUMMYFUNCTION("""COMPUTED_VALUE"""),39.0)</f>
        <v>39</v>
      </c>
      <c r="X58" s="52">
        <f>IFERROR(__xludf.DUMMYFUNCTION("""COMPUTED_VALUE"""),85.0)</f>
        <v>85</v>
      </c>
    </row>
    <row r="59">
      <c r="A59" s="47" t="s">
        <v>104</v>
      </c>
      <c r="B59" s="51" t="str">
        <f>IFERROR(__xludf.DUMMYFUNCTION("IMPORTRANGE(Key!$A15,""'Group'!a4:w7"")"),"x")</f>
        <v>x</v>
      </c>
      <c r="C59" s="51" t="str">
        <f>IFERROR(__xludf.DUMMYFUNCTION("""COMPUTED_VALUE"""),"Caleb Dokter")</f>
        <v>Caleb Dokter</v>
      </c>
      <c r="D59" s="52">
        <f>IFERROR(__xludf.DUMMYFUNCTION("""COMPUTED_VALUE"""),4.0)</f>
        <v>4</v>
      </c>
      <c r="E59" s="52">
        <f>IFERROR(__xludf.DUMMYFUNCTION("""COMPUTED_VALUE"""),5.0)</f>
        <v>5</v>
      </c>
      <c r="F59" s="52">
        <f>IFERROR(__xludf.DUMMYFUNCTION("""COMPUTED_VALUE"""),3.0)</f>
        <v>3</v>
      </c>
      <c r="G59" s="52">
        <f>IFERROR(__xludf.DUMMYFUNCTION("""COMPUTED_VALUE"""),4.0)</f>
        <v>4</v>
      </c>
      <c r="H59" s="52">
        <f>IFERROR(__xludf.DUMMYFUNCTION("""COMPUTED_VALUE"""),5.0)</f>
        <v>5</v>
      </c>
      <c r="I59" s="52">
        <f>IFERROR(__xludf.DUMMYFUNCTION("""COMPUTED_VALUE"""),6.0)</f>
        <v>6</v>
      </c>
      <c r="J59" s="52">
        <f>IFERROR(__xludf.DUMMYFUNCTION("""COMPUTED_VALUE"""),4.0)</f>
        <v>4</v>
      </c>
      <c r="K59" s="52">
        <f>IFERROR(__xludf.DUMMYFUNCTION("""COMPUTED_VALUE"""),4.0)</f>
        <v>4</v>
      </c>
      <c r="L59" s="52">
        <f>IFERROR(__xludf.DUMMYFUNCTION("""COMPUTED_VALUE"""),4.0)</f>
        <v>4</v>
      </c>
      <c r="M59" s="52">
        <f>IFERROR(__xludf.DUMMYFUNCTION("""COMPUTED_VALUE"""),39.0)</f>
        <v>39</v>
      </c>
      <c r="N59" s="52">
        <f>IFERROR(__xludf.DUMMYFUNCTION("""COMPUTED_VALUE"""),8.0)</f>
        <v>8</v>
      </c>
      <c r="O59" s="52">
        <f>IFERROR(__xludf.DUMMYFUNCTION("""COMPUTED_VALUE"""),4.0)</f>
        <v>4</v>
      </c>
      <c r="P59" s="52">
        <f>IFERROR(__xludf.DUMMYFUNCTION("""COMPUTED_VALUE"""),5.0)</f>
        <v>5</v>
      </c>
      <c r="Q59" s="52">
        <f>IFERROR(__xludf.DUMMYFUNCTION("""COMPUTED_VALUE"""),3.0)</f>
        <v>3</v>
      </c>
      <c r="R59" s="52">
        <f>IFERROR(__xludf.DUMMYFUNCTION("""COMPUTED_VALUE"""),5.0)</f>
        <v>5</v>
      </c>
      <c r="S59" s="52">
        <f>IFERROR(__xludf.DUMMYFUNCTION("""COMPUTED_VALUE"""),5.0)</f>
        <v>5</v>
      </c>
      <c r="T59" s="52">
        <f>IFERROR(__xludf.DUMMYFUNCTION("""COMPUTED_VALUE"""),4.0)</f>
        <v>4</v>
      </c>
      <c r="U59" s="52">
        <f>IFERROR(__xludf.DUMMYFUNCTION("""COMPUTED_VALUE"""),4.0)</f>
        <v>4</v>
      </c>
      <c r="V59" s="52">
        <f>IFERROR(__xludf.DUMMYFUNCTION("""COMPUTED_VALUE"""),5.0)</f>
        <v>5</v>
      </c>
      <c r="W59" s="52">
        <f>IFERROR(__xludf.DUMMYFUNCTION("""COMPUTED_VALUE"""),43.0)</f>
        <v>43</v>
      </c>
      <c r="X59" s="52">
        <f>IFERROR(__xludf.DUMMYFUNCTION("""COMPUTED_VALUE"""),82.0)</f>
        <v>82</v>
      </c>
    </row>
    <row r="60">
      <c r="B60" s="52" t="str">
        <f>IFERROR(__xludf.DUMMYFUNCTION("""COMPUTED_VALUE"""),"x")</f>
        <v>x</v>
      </c>
      <c r="C60" s="52" t="str">
        <f>IFERROR(__xludf.DUMMYFUNCTION("""COMPUTED_VALUE"""),"Will Rader")</f>
        <v>Will Rader</v>
      </c>
      <c r="D60" s="52">
        <f>IFERROR(__xludf.DUMMYFUNCTION("""COMPUTED_VALUE"""),4.0)</f>
        <v>4</v>
      </c>
      <c r="E60" s="52">
        <f>IFERROR(__xludf.DUMMYFUNCTION("""COMPUTED_VALUE"""),6.0)</f>
        <v>6</v>
      </c>
      <c r="F60" s="52">
        <f>IFERROR(__xludf.DUMMYFUNCTION("""COMPUTED_VALUE"""),4.0)</f>
        <v>4</v>
      </c>
      <c r="G60" s="52">
        <f>IFERROR(__xludf.DUMMYFUNCTION("""COMPUTED_VALUE"""),4.0)</f>
        <v>4</v>
      </c>
      <c r="H60" s="52">
        <f>IFERROR(__xludf.DUMMYFUNCTION("""COMPUTED_VALUE"""),4.0)</f>
        <v>4</v>
      </c>
      <c r="I60" s="52">
        <f>IFERROR(__xludf.DUMMYFUNCTION("""COMPUTED_VALUE"""),5.0)</f>
        <v>5</v>
      </c>
      <c r="J60" s="52">
        <f>IFERROR(__xludf.DUMMYFUNCTION("""COMPUTED_VALUE"""),4.0)</f>
        <v>4</v>
      </c>
      <c r="K60" s="52">
        <f>IFERROR(__xludf.DUMMYFUNCTION("""COMPUTED_VALUE"""),4.0)</f>
        <v>4</v>
      </c>
      <c r="L60" s="52">
        <f>IFERROR(__xludf.DUMMYFUNCTION("""COMPUTED_VALUE"""),4.0)</f>
        <v>4</v>
      </c>
      <c r="M60" s="52">
        <f>IFERROR(__xludf.DUMMYFUNCTION("""COMPUTED_VALUE"""),39.0)</f>
        <v>39</v>
      </c>
      <c r="N60" s="52">
        <f>IFERROR(__xludf.DUMMYFUNCTION("""COMPUTED_VALUE"""),7.0)</f>
        <v>7</v>
      </c>
      <c r="O60" s="52">
        <f>IFERROR(__xludf.DUMMYFUNCTION("""COMPUTED_VALUE"""),4.0)</f>
        <v>4</v>
      </c>
      <c r="P60" s="52">
        <f>IFERROR(__xludf.DUMMYFUNCTION("""COMPUTED_VALUE"""),5.0)</f>
        <v>5</v>
      </c>
      <c r="Q60" s="52">
        <f>IFERROR(__xludf.DUMMYFUNCTION("""COMPUTED_VALUE"""),4.0)</f>
        <v>4</v>
      </c>
      <c r="R60" s="52">
        <f>IFERROR(__xludf.DUMMYFUNCTION("""COMPUTED_VALUE"""),5.0)</f>
        <v>5</v>
      </c>
      <c r="S60" s="52">
        <f>IFERROR(__xludf.DUMMYFUNCTION("""COMPUTED_VALUE"""),4.0)</f>
        <v>4</v>
      </c>
      <c r="T60" s="52">
        <f>IFERROR(__xludf.DUMMYFUNCTION("""COMPUTED_VALUE"""),4.0)</f>
        <v>4</v>
      </c>
      <c r="U60" s="52">
        <f>IFERROR(__xludf.DUMMYFUNCTION("""COMPUTED_VALUE"""),3.0)</f>
        <v>3</v>
      </c>
      <c r="V60" s="52">
        <f>IFERROR(__xludf.DUMMYFUNCTION("""COMPUTED_VALUE"""),4.0)</f>
        <v>4</v>
      </c>
      <c r="W60" s="52">
        <f>IFERROR(__xludf.DUMMYFUNCTION("""COMPUTED_VALUE"""),40.0)</f>
        <v>40</v>
      </c>
      <c r="X60" s="52">
        <f>IFERROR(__xludf.DUMMYFUNCTION("""COMPUTED_VALUE"""),79.0)</f>
        <v>79</v>
      </c>
    </row>
    <row r="61">
      <c r="B61" s="52" t="str">
        <f>IFERROR(__xludf.DUMMYFUNCTION("""COMPUTED_VALUE"""),"x")</f>
        <v>x</v>
      </c>
      <c r="C61" s="52" t="str">
        <f>IFERROR(__xludf.DUMMYFUNCTION("""COMPUTED_VALUE"""),"Mason Collins")</f>
        <v>Mason Collins</v>
      </c>
      <c r="D61" s="52">
        <f>IFERROR(__xludf.DUMMYFUNCTION("""COMPUTED_VALUE"""),4.0)</f>
        <v>4</v>
      </c>
      <c r="E61" s="52">
        <f>IFERROR(__xludf.DUMMYFUNCTION("""COMPUTED_VALUE"""),5.0)</f>
        <v>5</v>
      </c>
      <c r="F61" s="52">
        <f>IFERROR(__xludf.DUMMYFUNCTION("""COMPUTED_VALUE"""),4.0)</f>
        <v>4</v>
      </c>
      <c r="G61" s="52">
        <f>IFERROR(__xludf.DUMMYFUNCTION("""COMPUTED_VALUE"""),5.0)</f>
        <v>5</v>
      </c>
      <c r="H61" s="52">
        <f>IFERROR(__xludf.DUMMYFUNCTION("""COMPUTED_VALUE"""),4.0)</f>
        <v>4</v>
      </c>
      <c r="I61" s="52">
        <f>IFERROR(__xludf.DUMMYFUNCTION("""COMPUTED_VALUE"""),4.0)</f>
        <v>4</v>
      </c>
      <c r="J61" s="52">
        <f>IFERROR(__xludf.DUMMYFUNCTION("""COMPUTED_VALUE"""),3.0)</f>
        <v>3</v>
      </c>
      <c r="K61" s="52">
        <f>IFERROR(__xludf.DUMMYFUNCTION("""COMPUTED_VALUE"""),4.0)</f>
        <v>4</v>
      </c>
      <c r="L61" s="52">
        <f>IFERROR(__xludf.DUMMYFUNCTION("""COMPUTED_VALUE"""),4.0)</f>
        <v>4</v>
      </c>
      <c r="M61" s="52">
        <f>IFERROR(__xludf.DUMMYFUNCTION("""COMPUTED_VALUE"""),37.0)</f>
        <v>37</v>
      </c>
      <c r="N61" s="52">
        <f>IFERROR(__xludf.DUMMYFUNCTION("""COMPUTED_VALUE"""),6.0)</f>
        <v>6</v>
      </c>
      <c r="O61" s="52">
        <f>IFERROR(__xludf.DUMMYFUNCTION("""COMPUTED_VALUE"""),3.0)</f>
        <v>3</v>
      </c>
      <c r="P61" s="52">
        <f>IFERROR(__xludf.DUMMYFUNCTION("""COMPUTED_VALUE"""),4.0)</f>
        <v>4</v>
      </c>
      <c r="Q61" s="52">
        <f>IFERROR(__xludf.DUMMYFUNCTION("""COMPUTED_VALUE"""),3.0)</f>
        <v>3</v>
      </c>
      <c r="R61" s="52">
        <f>IFERROR(__xludf.DUMMYFUNCTION("""COMPUTED_VALUE"""),4.0)</f>
        <v>4</v>
      </c>
      <c r="S61" s="52">
        <f>IFERROR(__xludf.DUMMYFUNCTION("""COMPUTED_VALUE"""),3.0)</f>
        <v>3</v>
      </c>
      <c r="T61" s="52">
        <f>IFERROR(__xludf.DUMMYFUNCTION("""COMPUTED_VALUE"""),4.0)</f>
        <v>4</v>
      </c>
      <c r="U61" s="52">
        <f>IFERROR(__xludf.DUMMYFUNCTION("""COMPUTED_VALUE"""),3.0)</f>
        <v>3</v>
      </c>
      <c r="V61" s="52">
        <f>IFERROR(__xludf.DUMMYFUNCTION("""COMPUTED_VALUE"""),4.0)</f>
        <v>4</v>
      </c>
      <c r="W61" s="52">
        <f>IFERROR(__xludf.DUMMYFUNCTION("""COMPUTED_VALUE"""),34.0)</f>
        <v>34</v>
      </c>
      <c r="X61" s="52">
        <f>IFERROR(__xludf.DUMMYFUNCTION("""COMPUTED_VALUE"""),71.0)</f>
        <v>71</v>
      </c>
    </row>
    <row r="62">
      <c r="B62" s="52" t="str">
        <f>IFERROR(__xludf.DUMMYFUNCTION("""COMPUTED_VALUE"""),"x")</f>
        <v>x</v>
      </c>
      <c r="C62" s="52" t="str">
        <f>IFERROR(__xludf.DUMMYFUNCTION("""COMPUTED_VALUE"""),"Carson Towey")</f>
        <v>Carson Towey</v>
      </c>
      <c r="D62" s="52">
        <f>IFERROR(__xludf.DUMMYFUNCTION("""COMPUTED_VALUE"""),3.0)</f>
        <v>3</v>
      </c>
      <c r="E62" s="52">
        <f>IFERROR(__xludf.DUMMYFUNCTION("""COMPUTED_VALUE"""),6.0)</f>
        <v>6</v>
      </c>
      <c r="F62" s="52">
        <f>IFERROR(__xludf.DUMMYFUNCTION("""COMPUTED_VALUE"""),3.0)</f>
        <v>3</v>
      </c>
      <c r="G62" s="52">
        <f>IFERROR(__xludf.DUMMYFUNCTION("""COMPUTED_VALUE"""),4.0)</f>
        <v>4</v>
      </c>
      <c r="H62" s="52">
        <f>IFERROR(__xludf.DUMMYFUNCTION("""COMPUTED_VALUE"""),4.0)</f>
        <v>4</v>
      </c>
      <c r="I62" s="52">
        <f>IFERROR(__xludf.DUMMYFUNCTION("""COMPUTED_VALUE"""),4.0)</f>
        <v>4</v>
      </c>
      <c r="J62" s="52">
        <f>IFERROR(__xludf.DUMMYFUNCTION("""COMPUTED_VALUE"""),4.0)</f>
        <v>4</v>
      </c>
      <c r="K62" s="52">
        <f>IFERROR(__xludf.DUMMYFUNCTION("""COMPUTED_VALUE"""),4.0)</f>
        <v>4</v>
      </c>
      <c r="L62" s="52">
        <f>IFERROR(__xludf.DUMMYFUNCTION("""COMPUTED_VALUE"""),4.0)</f>
        <v>4</v>
      </c>
      <c r="M62" s="52">
        <f>IFERROR(__xludf.DUMMYFUNCTION("""COMPUTED_VALUE"""),36.0)</f>
        <v>36</v>
      </c>
      <c r="N62" s="52">
        <f>IFERROR(__xludf.DUMMYFUNCTION("""COMPUTED_VALUE"""),7.0)</f>
        <v>7</v>
      </c>
      <c r="O62" s="52">
        <f>IFERROR(__xludf.DUMMYFUNCTION("""COMPUTED_VALUE"""),4.0)</f>
        <v>4</v>
      </c>
      <c r="P62" s="52">
        <f>IFERROR(__xludf.DUMMYFUNCTION("""COMPUTED_VALUE"""),4.0)</f>
        <v>4</v>
      </c>
      <c r="Q62" s="52">
        <f>IFERROR(__xludf.DUMMYFUNCTION("""COMPUTED_VALUE"""),3.0)</f>
        <v>3</v>
      </c>
      <c r="R62" s="52">
        <f>IFERROR(__xludf.DUMMYFUNCTION("""COMPUTED_VALUE"""),4.0)</f>
        <v>4</v>
      </c>
      <c r="S62" s="52">
        <f>IFERROR(__xludf.DUMMYFUNCTION("""COMPUTED_VALUE"""),4.0)</f>
        <v>4</v>
      </c>
      <c r="T62" s="52">
        <f>IFERROR(__xludf.DUMMYFUNCTION("""COMPUTED_VALUE"""),4.0)</f>
        <v>4</v>
      </c>
      <c r="U62" s="52">
        <f>IFERROR(__xludf.DUMMYFUNCTION("""COMPUTED_VALUE"""),3.0)</f>
        <v>3</v>
      </c>
      <c r="V62" s="52">
        <f>IFERROR(__xludf.DUMMYFUNCTION("""COMPUTED_VALUE"""),4.0)</f>
        <v>4</v>
      </c>
      <c r="W62" s="52">
        <f>IFERROR(__xludf.DUMMYFUNCTION("""COMPUTED_VALUE"""),37.0)</f>
        <v>37</v>
      </c>
      <c r="X62" s="52">
        <f>IFERROR(__xludf.DUMMYFUNCTION("""COMPUTED_VALUE"""),73.0)</f>
        <v>73</v>
      </c>
    </row>
    <row r="63">
      <c r="A63" s="47" t="s">
        <v>111</v>
      </c>
      <c r="B63" s="51" t="str">
        <f>IFERROR(__xludf.DUMMYFUNCTION("IMPORTRANGE(Key!$A16,""'Group'!a4:w7"")"),"x")</f>
        <v>x</v>
      </c>
      <c r="C63" s="51" t="str">
        <f>IFERROR(__xludf.DUMMYFUNCTION("""COMPUTED_VALUE"""),"Caden Koole")</f>
        <v>Caden Koole</v>
      </c>
      <c r="D63" s="52">
        <f>IFERROR(__xludf.DUMMYFUNCTION("""COMPUTED_VALUE"""),4.0)</f>
        <v>4</v>
      </c>
      <c r="E63" s="52">
        <f>IFERROR(__xludf.DUMMYFUNCTION("""COMPUTED_VALUE"""),5.0)</f>
        <v>5</v>
      </c>
      <c r="F63" s="52">
        <f>IFERROR(__xludf.DUMMYFUNCTION("""COMPUTED_VALUE"""),3.0)</f>
        <v>3</v>
      </c>
      <c r="G63" s="52">
        <f>IFERROR(__xludf.DUMMYFUNCTION("""COMPUTED_VALUE"""),6.0)</f>
        <v>6</v>
      </c>
      <c r="H63" s="52">
        <f>IFERROR(__xludf.DUMMYFUNCTION("""COMPUTED_VALUE"""),4.0)</f>
        <v>4</v>
      </c>
      <c r="I63" s="52">
        <f>IFERROR(__xludf.DUMMYFUNCTION("""COMPUTED_VALUE"""),4.0)</f>
        <v>4</v>
      </c>
      <c r="J63" s="52">
        <f>IFERROR(__xludf.DUMMYFUNCTION("""COMPUTED_VALUE"""),4.0)</f>
        <v>4</v>
      </c>
      <c r="K63" s="52">
        <f>IFERROR(__xludf.DUMMYFUNCTION("""COMPUTED_VALUE"""),4.0)</f>
        <v>4</v>
      </c>
      <c r="L63" s="52">
        <f>IFERROR(__xludf.DUMMYFUNCTION("""COMPUTED_VALUE"""),4.0)</f>
        <v>4</v>
      </c>
      <c r="M63" s="52">
        <f>IFERROR(__xludf.DUMMYFUNCTION("""COMPUTED_VALUE"""),38.0)</f>
        <v>38</v>
      </c>
      <c r="N63" s="52">
        <f>IFERROR(__xludf.DUMMYFUNCTION("""COMPUTED_VALUE"""),6.0)</f>
        <v>6</v>
      </c>
      <c r="O63" s="52">
        <f>IFERROR(__xludf.DUMMYFUNCTION("""COMPUTED_VALUE"""),6.0)</f>
        <v>6</v>
      </c>
      <c r="P63" s="52">
        <f>IFERROR(__xludf.DUMMYFUNCTION("""COMPUTED_VALUE"""),4.0)</f>
        <v>4</v>
      </c>
      <c r="Q63" s="52">
        <f>IFERROR(__xludf.DUMMYFUNCTION("""COMPUTED_VALUE"""),3.0)</f>
        <v>3</v>
      </c>
      <c r="R63" s="52">
        <f>IFERROR(__xludf.DUMMYFUNCTION("""COMPUTED_VALUE"""),4.0)</f>
        <v>4</v>
      </c>
      <c r="S63" s="52">
        <f>IFERROR(__xludf.DUMMYFUNCTION("""COMPUTED_VALUE"""),3.0)</f>
        <v>3</v>
      </c>
      <c r="T63" s="52">
        <f>IFERROR(__xludf.DUMMYFUNCTION("""COMPUTED_VALUE"""),5.0)</f>
        <v>5</v>
      </c>
      <c r="U63" s="52">
        <f>IFERROR(__xludf.DUMMYFUNCTION("""COMPUTED_VALUE"""),3.0)</f>
        <v>3</v>
      </c>
      <c r="V63" s="52">
        <f>IFERROR(__xludf.DUMMYFUNCTION("""COMPUTED_VALUE"""),6.0)</f>
        <v>6</v>
      </c>
      <c r="W63" s="52">
        <f>IFERROR(__xludf.DUMMYFUNCTION("""COMPUTED_VALUE"""),40.0)</f>
        <v>40</v>
      </c>
      <c r="X63" s="52">
        <f>IFERROR(__xludf.DUMMYFUNCTION("""COMPUTED_VALUE"""),78.0)</f>
        <v>78</v>
      </c>
    </row>
    <row r="64">
      <c r="B64" s="52" t="str">
        <f>IFERROR(__xludf.DUMMYFUNCTION("""COMPUTED_VALUE"""),"x")</f>
        <v>x</v>
      </c>
      <c r="C64" s="52" t="str">
        <f>IFERROR(__xludf.DUMMYFUNCTION("""COMPUTED_VALUE"""),"Carson Wampler")</f>
        <v>Carson Wampler</v>
      </c>
      <c r="D64" s="52">
        <f>IFERROR(__xludf.DUMMYFUNCTION("""COMPUTED_VALUE"""),3.0)</f>
        <v>3</v>
      </c>
      <c r="E64" s="52">
        <f>IFERROR(__xludf.DUMMYFUNCTION("""COMPUTED_VALUE"""),4.0)</f>
        <v>4</v>
      </c>
      <c r="F64" s="52">
        <f>IFERROR(__xludf.DUMMYFUNCTION("""COMPUTED_VALUE"""),4.0)</f>
        <v>4</v>
      </c>
      <c r="G64" s="52">
        <f>IFERROR(__xludf.DUMMYFUNCTION("""COMPUTED_VALUE"""),4.0)</f>
        <v>4</v>
      </c>
      <c r="H64" s="52">
        <f>IFERROR(__xludf.DUMMYFUNCTION("""COMPUTED_VALUE"""),6.0)</f>
        <v>6</v>
      </c>
      <c r="I64" s="52">
        <f>IFERROR(__xludf.DUMMYFUNCTION("""COMPUTED_VALUE"""),3.0)</f>
        <v>3</v>
      </c>
      <c r="J64" s="52">
        <f>IFERROR(__xludf.DUMMYFUNCTION("""COMPUTED_VALUE"""),3.0)</f>
        <v>3</v>
      </c>
      <c r="K64" s="52">
        <f>IFERROR(__xludf.DUMMYFUNCTION("""COMPUTED_VALUE"""),4.0)</f>
        <v>4</v>
      </c>
      <c r="L64" s="52">
        <f>IFERROR(__xludf.DUMMYFUNCTION("""COMPUTED_VALUE"""),4.0)</f>
        <v>4</v>
      </c>
      <c r="M64" s="52">
        <f>IFERROR(__xludf.DUMMYFUNCTION("""COMPUTED_VALUE"""),35.0)</f>
        <v>35</v>
      </c>
      <c r="N64" s="52">
        <f>IFERROR(__xludf.DUMMYFUNCTION("""COMPUTED_VALUE"""),5.0)</f>
        <v>5</v>
      </c>
      <c r="O64" s="52">
        <f>IFERROR(__xludf.DUMMYFUNCTION("""COMPUTED_VALUE"""),4.0)</f>
        <v>4</v>
      </c>
      <c r="P64" s="52">
        <f>IFERROR(__xludf.DUMMYFUNCTION("""COMPUTED_VALUE"""),4.0)</f>
        <v>4</v>
      </c>
      <c r="Q64" s="52">
        <f>IFERROR(__xludf.DUMMYFUNCTION("""COMPUTED_VALUE"""),3.0)</f>
        <v>3</v>
      </c>
      <c r="R64" s="52">
        <f>IFERROR(__xludf.DUMMYFUNCTION("""COMPUTED_VALUE"""),5.0)</f>
        <v>5</v>
      </c>
      <c r="S64" s="52">
        <f>IFERROR(__xludf.DUMMYFUNCTION("""COMPUTED_VALUE"""),4.0)</f>
        <v>4</v>
      </c>
      <c r="T64" s="52">
        <f>IFERROR(__xludf.DUMMYFUNCTION("""COMPUTED_VALUE"""),6.0)</f>
        <v>6</v>
      </c>
      <c r="U64" s="52">
        <f>IFERROR(__xludf.DUMMYFUNCTION("""COMPUTED_VALUE"""),3.0)</f>
        <v>3</v>
      </c>
      <c r="V64" s="52">
        <f>IFERROR(__xludf.DUMMYFUNCTION("""COMPUTED_VALUE"""),4.0)</f>
        <v>4</v>
      </c>
      <c r="W64" s="52">
        <f>IFERROR(__xludf.DUMMYFUNCTION("""COMPUTED_VALUE"""),38.0)</f>
        <v>38</v>
      </c>
      <c r="X64" s="52">
        <f>IFERROR(__xludf.DUMMYFUNCTION("""COMPUTED_VALUE"""),73.0)</f>
        <v>73</v>
      </c>
    </row>
    <row r="65">
      <c r="B65" s="52" t="str">
        <f>IFERROR(__xludf.DUMMYFUNCTION("""COMPUTED_VALUE"""),"x")</f>
        <v>x</v>
      </c>
      <c r="C65" s="52" t="str">
        <f>IFERROR(__xludf.DUMMYFUNCTION("""COMPUTED_VALUE"""),"Andrew Arndorfer ")</f>
        <v>Andrew Arndorfer </v>
      </c>
      <c r="D65" s="52">
        <f>IFERROR(__xludf.DUMMYFUNCTION("""COMPUTED_VALUE"""),3.0)</f>
        <v>3</v>
      </c>
      <c r="E65" s="52">
        <f>IFERROR(__xludf.DUMMYFUNCTION("""COMPUTED_VALUE"""),5.0)</f>
        <v>5</v>
      </c>
      <c r="F65" s="52">
        <f>IFERROR(__xludf.DUMMYFUNCTION("""COMPUTED_VALUE"""),3.0)</f>
        <v>3</v>
      </c>
      <c r="G65" s="52">
        <f>IFERROR(__xludf.DUMMYFUNCTION("""COMPUTED_VALUE"""),4.0)</f>
        <v>4</v>
      </c>
      <c r="H65" s="52">
        <f>IFERROR(__xludf.DUMMYFUNCTION("""COMPUTED_VALUE"""),4.0)</f>
        <v>4</v>
      </c>
      <c r="I65" s="52">
        <f>IFERROR(__xludf.DUMMYFUNCTION("""COMPUTED_VALUE"""),4.0)</f>
        <v>4</v>
      </c>
      <c r="J65" s="52">
        <f>IFERROR(__xludf.DUMMYFUNCTION("""COMPUTED_VALUE"""),3.0)</f>
        <v>3</v>
      </c>
      <c r="K65" s="52">
        <f>IFERROR(__xludf.DUMMYFUNCTION("""COMPUTED_VALUE"""),4.0)</f>
        <v>4</v>
      </c>
      <c r="L65" s="52">
        <f>IFERROR(__xludf.DUMMYFUNCTION("""COMPUTED_VALUE"""),4.0)</f>
        <v>4</v>
      </c>
      <c r="M65" s="52">
        <f>IFERROR(__xludf.DUMMYFUNCTION("""COMPUTED_VALUE"""),34.0)</f>
        <v>34</v>
      </c>
      <c r="N65" s="52">
        <f>IFERROR(__xludf.DUMMYFUNCTION("""COMPUTED_VALUE"""),5.0)</f>
        <v>5</v>
      </c>
      <c r="O65" s="52">
        <f>IFERROR(__xludf.DUMMYFUNCTION("""COMPUTED_VALUE"""),4.0)</f>
        <v>4</v>
      </c>
      <c r="P65" s="52">
        <f>IFERROR(__xludf.DUMMYFUNCTION("""COMPUTED_VALUE"""),4.0)</f>
        <v>4</v>
      </c>
      <c r="Q65" s="52">
        <f>IFERROR(__xludf.DUMMYFUNCTION("""COMPUTED_VALUE"""),3.0)</f>
        <v>3</v>
      </c>
      <c r="R65" s="52">
        <f>IFERROR(__xludf.DUMMYFUNCTION("""COMPUTED_VALUE"""),4.0)</f>
        <v>4</v>
      </c>
      <c r="S65" s="52">
        <f>IFERROR(__xludf.DUMMYFUNCTION("""COMPUTED_VALUE"""),4.0)</f>
        <v>4</v>
      </c>
      <c r="T65" s="52">
        <f>IFERROR(__xludf.DUMMYFUNCTION("""COMPUTED_VALUE"""),4.0)</f>
        <v>4</v>
      </c>
      <c r="U65" s="52">
        <f>IFERROR(__xludf.DUMMYFUNCTION("""COMPUTED_VALUE"""),3.0)</f>
        <v>3</v>
      </c>
      <c r="V65" s="52">
        <f>IFERROR(__xludf.DUMMYFUNCTION("""COMPUTED_VALUE"""),4.0)</f>
        <v>4</v>
      </c>
      <c r="W65" s="52">
        <f>IFERROR(__xludf.DUMMYFUNCTION("""COMPUTED_VALUE"""),35.0)</f>
        <v>35</v>
      </c>
      <c r="X65" s="52">
        <f>IFERROR(__xludf.DUMMYFUNCTION("""COMPUTED_VALUE"""),69.0)</f>
        <v>69</v>
      </c>
    </row>
    <row r="66">
      <c r="B66" s="52" t="str">
        <f>IFERROR(__xludf.DUMMYFUNCTION("""COMPUTED_VALUE"""),"x")</f>
        <v>x</v>
      </c>
      <c r="C66" s="52" t="str">
        <f>IFERROR(__xludf.DUMMYFUNCTION("""COMPUTED_VALUE"""),"Arthur Karouby")</f>
        <v>Arthur Karouby</v>
      </c>
      <c r="D66" s="52">
        <f>IFERROR(__xludf.DUMMYFUNCTION("""COMPUTED_VALUE"""),4.0)</f>
        <v>4</v>
      </c>
      <c r="E66" s="52">
        <f>IFERROR(__xludf.DUMMYFUNCTION("""COMPUTED_VALUE"""),5.0)</f>
        <v>5</v>
      </c>
      <c r="F66" s="52">
        <f>IFERROR(__xludf.DUMMYFUNCTION("""COMPUTED_VALUE"""),3.0)</f>
        <v>3</v>
      </c>
      <c r="G66" s="52">
        <f>IFERROR(__xludf.DUMMYFUNCTION("""COMPUTED_VALUE"""),4.0)</f>
        <v>4</v>
      </c>
      <c r="H66" s="52">
        <f>IFERROR(__xludf.DUMMYFUNCTION("""COMPUTED_VALUE"""),3.0)</f>
        <v>3</v>
      </c>
      <c r="I66" s="52">
        <f>IFERROR(__xludf.DUMMYFUNCTION("""COMPUTED_VALUE"""),5.0)</f>
        <v>5</v>
      </c>
      <c r="J66" s="52">
        <f>IFERROR(__xludf.DUMMYFUNCTION("""COMPUTED_VALUE"""),4.0)</f>
        <v>4</v>
      </c>
      <c r="K66" s="52">
        <f>IFERROR(__xludf.DUMMYFUNCTION("""COMPUTED_VALUE"""),3.0)</f>
        <v>3</v>
      </c>
      <c r="L66" s="52">
        <f>IFERROR(__xludf.DUMMYFUNCTION("""COMPUTED_VALUE"""),5.0)</f>
        <v>5</v>
      </c>
      <c r="M66" s="52">
        <f>IFERROR(__xludf.DUMMYFUNCTION("""COMPUTED_VALUE"""),36.0)</f>
        <v>36</v>
      </c>
      <c r="N66" s="52">
        <f>IFERROR(__xludf.DUMMYFUNCTION("""COMPUTED_VALUE"""),6.0)</f>
        <v>6</v>
      </c>
      <c r="O66" s="52">
        <f>IFERROR(__xludf.DUMMYFUNCTION("""COMPUTED_VALUE"""),4.0)</f>
        <v>4</v>
      </c>
      <c r="P66" s="52">
        <f>IFERROR(__xludf.DUMMYFUNCTION("""COMPUTED_VALUE"""),4.0)</f>
        <v>4</v>
      </c>
      <c r="Q66" s="52">
        <f>IFERROR(__xludf.DUMMYFUNCTION("""COMPUTED_VALUE"""),3.0)</f>
        <v>3</v>
      </c>
      <c r="R66" s="52">
        <f>IFERROR(__xludf.DUMMYFUNCTION("""COMPUTED_VALUE"""),4.0)</f>
        <v>4</v>
      </c>
      <c r="S66" s="52">
        <f>IFERROR(__xludf.DUMMYFUNCTION("""COMPUTED_VALUE"""),4.0)</f>
        <v>4</v>
      </c>
      <c r="T66" s="52">
        <f>IFERROR(__xludf.DUMMYFUNCTION("""COMPUTED_VALUE"""),7.0)</f>
        <v>7</v>
      </c>
      <c r="U66" s="52">
        <f>IFERROR(__xludf.DUMMYFUNCTION("""COMPUTED_VALUE"""),3.0)</f>
        <v>3</v>
      </c>
      <c r="V66" s="52">
        <f>IFERROR(__xludf.DUMMYFUNCTION("""COMPUTED_VALUE"""),4.0)</f>
        <v>4</v>
      </c>
      <c r="W66" s="52">
        <f>IFERROR(__xludf.DUMMYFUNCTION("""COMPUTED_VALUE"""),39.0)</f>
        <v>39</v>
      </c>
      <c r="X66" s="52">
        <f>IFERROR(__xludf.DUMMYFUNCTION("""COMPUTED_VALUE"""),75.0)</f>
        <v>75</v>
      </c>
    </row>
    <row r="67">
      <c r="A67" s="47" t="s">
        <v>118</v>
      </c>
      <c r="B67" s="51" t="str">
        <f>IFERROR(__xludf.DUMMYFUNCTION("IMPORTRANGE(Key!$A17,""'Group'!a4:w7"")"),"")</f>
        <v/>
      </c>
      <c r="C67" s="51" t="str">
        <f>IFERROR(__xludf.DUMMYFUNCTION("""COMPUTED_VALUE"""),"David Chacon")</f>
        <v>David Chacon</v>
      </c>
      <c r="D67" s="52">
        <f>IFERROR(__xludf.DUMMYFUNCTION("""COMPUTED_VALUE"""),4.0)</f>
        <v>4</v>
      </c>
      <c r="E67" s="52">
        <f>IFERROR(__xludf.DUMMYFUNCTION("""COMPUTED_VALUE"""),6.0)</f>
        <v>6</v>
      </c>
      <c r="F67" s="52">
        <f>IFERROR(__xludf.DUMMYFUNCTION("""COMPUTED_VALUE"""),3.0)</f>
        <v>3</v>
      </c>
      <c r="G67" s="52">
        <f>IFERROR(__xludf.DUMMYFUNCTION("""COMPUTED_VALUE"""),4.0)</f>
        <v>4</v>
      </c>
      <c r="H67" s="52">
        <f>IFERROR(__xludf.DUMMYFUNCTION("""COMPUTED_VALUE"""),4.0)</f>
        <v>4</v>
      </c>
      <c r="I67" s="52">
        <f>IFERROR(__xludf.DUMMYFUNCTION("""COMPUTED_VALUE"""),5.0)</f>
        <v>5</v>
      </c>
      <c r="J67" s="52">
        <f>IFERROR(__xludf.DUMMYFUNCTION("""COMPUTED_VALUE"""),3.0)</f>
        <v>3</v>
      </c>
      <c r="K67" s="52">
        <f>IFERROR(__xludf.DUMMYFUNCTION("""COMPUTED_VALUE"""),4.0)</f>
        <v>4</v>
      </c>
      <c r="L67" s="52">
        <f>IFERROR(__xludf.DUMMYFUNCTION("""COMPUTED_VALUE"""),6.0)</f>
        <v>6</v>
      </c>
      <c r="M67" s="52">
        <f>IFERROR(__xludf.DUMMYFUNCTION("""COMPUTED_VALUE"""),39.0)</f>
        <v>39</v>
      </c>
      <c r="N67" s="52">
        <f>IFERROR(__xludf.DUMMYFUNCTION("""COMPUTED_VALUE"""),6.0)</f>
        <v>6</v>
      </c>
      <c r="O67" s="52">
        <f>IFERROR(__xludf.DUMMYFUNCTION("""COMPUTED_VALUE"""),5.0)</f>
        <v>5</v>
      </c>
      <c r="P67" s="52">
        <f>IFERROR(__xludf.DUMMYFUNCTION("""COMPUTED_VALUE"""),4.0)</f>
        <v>4</v>
      </c>
      <c r="Q67" s="52">
        <f>IFERROR(__xludf.DUMMYFUNCTION("""COMPUTED_VALUE"""),3.0)</f>
        <v>3</v>
      </c>
      <c r="R67" s="52">
        <f>IFERROR(__xludf.DUMMYFUNCTION("""COMPUTED_VALUE"""),4.0)</f>
        <v>4</v>
      </c>
      <c r="S67" s="52">
        <f>IFERROR(__xludf.DUMMYFUNCTION("""COMPUTED_VALUE"""),4.0)</f>
        <v>4</v>
      </c>
      <c r="T67" s="52">
        <f>IFERROR(__xludf.DUMMYFUNCTION("""COMPUTED_VALUE"""),5.0)</f>
        <v>5</v>
      </c>
      <c r="U67" s="52">
        <f>IFERROR(__xludf.DUMMYFUNCTION("""COMPUTED_VALUE"""),3.0)</f>
        <v>3</v>
      </c>
      <c r="V67" s="52">
        <f>IFERROR(__xludf.DUMMYFUNCTION("""COMPUTED_VALUE"""),4.0)</f>
        <v>4</v>
      </c>
      <c r="W67" s="52">
        <f>IFERROR(__xludf.DUMMYFUNCTION("""COMPUTED_VALUE"""),38.0)</f>
        <v>38</v>
      </c>
      <c r="X67" s="52">
        <f>IFERROR(__xludf.DUMMYFUNCTION("""COMPUTED_VALUE"""),77.0)</f>
        <v>77</v>
      </c>
    </row>
    <row r="68">
      <c r="B68" s="52" t="str">
        <f>IFERROR(__xludf.DUMMYFUNCTION("""COMPUTED_VALUE"""),"x")</f>
        <v>x</v>
      </c>
      <c r="C68" s="52" t="str">
        <f>IFERROR(__xludf.DUMMYFUNCTION("""COMPUTED_VALUE"""),"Josh Bray")</f>
        <v>Josh Bray</v>
      </c>
      <c r="D68" s="52">
        <f>IFERROR(__xludf.DUMMYFUNCTION("""COMPUTED_VALUE"""),4.0)</f>
        <v>4</v>
      </c>
      <c r="E68" s="52">
        <f>IFERROR(__xludf.DUMMYFUNCTION("""COMPUTED_VALUE"""),7.0)</f>
        <v>7</v>
      </c>
      <c r="F68" s="52">
        <f>IFERROR(__xludf.DUMMYFUNCTION("""COMPUTED_VALUE"""),3.0)</f>
        <v>3</v>
      </c>
      <c r="G68" s="52">
        <f>IFERROR(__xludf.DUMMYFUNCTION("""COMPUTED_VALUE"""),4.0)</f>
        <v>4</v>
      </c>
      <c r="H68" s="52">
        <f>IFERROR(__xludf.DUMMYFUNCTION("""COMPUTED_VALUE"""),5.0)</f>
        <v>5</v>
      </c>
      <c r="I68" s="52">
        <f>IFERROR(__xludf.DUMMYFUNCTION("""COMPUTED_VALUE"""),5.0)</f>
        <v>5</v>
      </c>
      <c r="J68" s="52">
        <f>IFERROR(__xludf.DUMMYFUNCTION("""COMPUTED_VALUE"""),3.0)</f>
        <v>3</v>
      </c>
      <c r="K68" s="52">
        <f>IFERROR(__xludf.DUMMYFUNCTION("""COMPUTED_VALUE"""),5.0)</f>
        <v>5</v>
      </c>
      <c r="L68" s="52">
        <f>IFERROR(__xludf.DUMMYFUNCTION("""COMPUTED_VALUE"""),5.0)</f>
        <v>5</v>
      </c>
      <c r="M68" s="52">
        <f>IFERROR(__xludf.DUMMYFUNCTION("""COMPUTED_VALUE"""),41.0)</f>
        <v>41</v>
      </c>
      <c r="N68" s="52">
        <f>IFERROR(__xludf.DUMMYFUNCTION("""COMPUTED_VALUE"""),6.0)</f>
        <v>6</v>
      </c>
      <c r="O68" s="52">
        <f>IFERROR(__xludf.DUMMYFUNCTION("""COMPUTED_VALUE"""),4.0)</f>
        <v>4</v>
      </c>
      <c r="P68" s="52">
        <f>IFERROR(__xludf.DUMMYFUNCTION("""COMPUTED_VALUE"""),4.0)</f>
        <v>4</v>
      </c>
      <c r="Q68" s="52">
        <f>IFERROR(__xludf.DUMMYFUNCTION("""COMPUTED_VALUE"""),3.0)</f>
        <v>3</v>
      </c>
      <c r="R68" s="52">
        <f>IFERROR(__xludf.DUMMYFUNCTION("""COMPUTED_VALUE"""),4.0)</f>
        <v>4</v>
      </c>
      <c r="S68" s="52">
        <f>IFERROR(__xludf.DUMMYFUNCTION("""COMPUTED_VALUE"""),4.0)</f>
        <v>4</v>
      </c>
      <c r="T68" s="52">
        <f>IFERROR(__xludf.DUMMYFUNCTION("""COMPUTED_VALUE"""),5.0)</f>
        <v>5</v>
      </c>
      <c r="U68" s="52">
        <f>IFERROR(__xludf.DUMMYFUNCTION("""COMPUTED_VALUE"""),2.0)</f>
        <v>2</v>
      </c>
      <c r="V68" s="52">
        <f>IFERROR(__xludf.DUMMYFUNCTION("""COMPUTED_VALUE"""),4.0)</f>
        <v>4</v>
      </c>
      <c r="W68" s="52">
        <f>IFERROR(__xludf.DUMMYFUNCTION("""COMPUTED_VALUE"""),36.0)</f>
        <v>36</v>
      </c>
      <c r="X68" s="52">
        <f>IFERROR(__xludf.DUMMYFUNCTION("""COMPUTED_VALUE"""),77.0)</f>
        <v>77</v>
      </c>
    </row>
    <row r="69">
      <c r="B69" s="52"/>
      <c r="C69" s="52" t="str">
        <f>IFERROR(__xludf.DUMMYFUNCTION("""COMPUTED_VALUE"""),"Desi Landin")</f>
        <v>Desi Landin</v>
      </c>
      <c r="D69" s="52">
        <f>IFERROR(__xludf.DUMMYFUNCTION("""COMPUTED_VALUE"""),4.0)</f>
        <v>4</v>
      </c>
      <c r="E69" s="52">
        <f>IFERROR(__xludf.DUMMYFUNCTION("""COMPUTED_VALUE"""),4.0)</f>
        <v>4</v>
      </c>
      <c r="F69" s="52">
        <f>IFERROR(__xludf.DUMMYFUNCTION("""COMPUTED_VALUE"""),3.0)</f>
        <v>3</v>
      </c>
      <c r="G69" s="52">
        <f>IFERROR(__xludf.DUMMYFUNCTION("""COMPUTED_VALUE"""),5.0)</f>
        <v>5</v>
      </c>
      <c r="H69" s="52">
        <f>IFERROR(__xludf.DUMMYFUNCTION("""COMPUTED_VALUE"""),4.0)</f>
        <v>4</v>
      </c>
      <c r="I69" s="52">
        <f>IFERROR(__xludf.DUMMYFUNCTION("""COMPUTED_VALUE"""),5.0)</f>
        <v>5</v>
      </c>
      <c r="J69" s="52">
        <f>IFERROR(__xludf.DUMMYFUNCTION("""COMPUTED_VALUE"""),4.0)</f>
        <v>4</v>
      </c>
      <c r="K69" s="52">
        <f>IFERROR(__xludf.DUMMYFUNCTION("""COMPUTED_VALUE"""),4.0)</f>
        <v>4</v>
      </c>
      <c r="L69" s="52">
        <f>IFERROR(__xludf.DUMMYFUNCTION("""COMPUTED_VALUE"""),3.0)</f>
        <v>3</v>
      </c>
      <c r="M69" s="52">
        <f>IFERROR(__xludf.DUMMYFUNCTION("""COMPUTED_VALUE"""),36.0)</f>
        <v>36</v>
      </c>
      <c r="N69" s="52">
        <f>IFERROR(__xludf.DUMMYFUNCTION("""COMPUTED_VALUE"""),6.0)</f>
        <v>6</v>
      </c>
      <c r="O69" s="52">
        <f>IFERROR(__xludf.DUMMYFUNCTION("""COMPUTED_VALUE"""),4.0)</f>
        <v>4</v>
      </c>
      <c r="P69" s="52">
        <f>IFERROR(__xludf.DUMMYFUNCTION("""COMPUTED_VALUE"""),5.0)</f>
        <v>5</v>
      </c>
      <c r="Q69" s="52">
        <f>IFERROR(__xludf.DUMMYFUNCTION("""COMPUTED_VALUE"""),4.0)</f>
        <v>4</v>
      </c>
      <c r="R69" s="52">
        <f>IFERROR(__xludf.DUMMYFUNCTION("""COMPUTED_VALUE"""),4.0)</f>
        <v>4</v>
      </c>
      <c r="S69" s="52">
        <f>IFERROR(__xludf.DUMMYFUNCTION("""COMPUTED_VALUE"""),4.0)</f>
        <v>4</v>
      </c>
      <c r="T69" s="52">
        <f>IFERROR(__xludf.DUMMYFUNCTION("""COMPUTED_VALUE"""),4.0)</f>
        <v>4</v>
      </c>
      <c r="U69" s="52">
        <f>IFERROR(__xludf.DUMMYFUNCTION("""COMPUTED_VALUE"""),3.0)</f>
        <v>3</v>
      </c>
      <c r="V69" s="52">
        <f>IFERROR(__xludf.DUMMYFUNCTION("""COMPUTED_VALUE"""),5.0)</f>
        <v>5</v>
      </c>
      <c r="W69" s="52">
        <f>IFERROR(__xludf.DUMMYFUNCTION("""COMPUTED_VALUE"""),39.0)</f>
        <v>39</v>
      </c>
      <c r="X69" s="52">
        <f>IFERROR(__xludf.DUMMYFUNCTION("""COMPUTED_VALUE"""),75.0)</f>
        <v>75</v>
      </c>
    </row>
    <row r="70">
      <c r="B70" s="52" t="str">
        <f>IFERROR(__xludf.DUMMYFUNCTION("""COMPUTED_VALUE"""),"x")</f>
        <v>x</v>
      </c>
      <c r="C70" s="52" t="str">
        <f>IFERROR(__xludf.DUMMYFUNCTION("""COMPUTED_VALUE"""),"Sebastian Camacho")</f>
        <v>Sebastian Camacho</v>
      </c>
      <c r="D70" s="52">
        <f>IFERROR(__xludf.DUMMYFUNCTION("""COMPUTED_VALUE"""),5.0)</f>
        <v>5</v>
      </c>
      <c r="E70" s="52">
        <f>IFERROR(__xludf.DUMMYFUNCTION("""COMPUTED_VALUE"""),5.0)</f>
        <v>5</v>
      </c>
      <c r="F70" s="52">
        <f>IFERROR(__xludf.DUMMYFUNCTION("""COMPUTED_VALUE"""),3.0)</f>
        <v>3</v>
      </c>
      <c r="G70" s="52">
        <f>IFERROR(__xludf.DUMMYFUNCTION("""COMPUTED_VALUE"""),4.0)</f>
        <v>4</v>
      </c>
      <c r="H70" s="52">
        <f>IFERROR(__xludf.DUMMYFUNCTION("""COMPUTED_VALUE"""),4.0)</f>
        <v>4</v>
      </c>
      <c r="I70" s="52">
        <f>IFERROR(__xludf.DUMMYFUNCTION("""COMPUTED_VALUE"""),5.0)</f>
        <v>5</v>
      </c>
      <c r="J70" s="52">
        <f>IFERROR(__xludf.DUMMYFUNCTION("""COMPUTED_VALUE"""),4.0)</f>
        <v>4</v>
      </c>
      <c r="K70" s="52">
        <f>IFERROR(__xludf.DUMMYFUNCTION("""COMPUTED_VALUE"""),4.0)</f>
        <v>4</v>
      </c>
      <c r="L70" s="52">
        <f>IFERROR(__xludf.DUMMYFUNCTION("""COMPUTED_VALUE"""),3.0)</f>
        <v>3</v>
      </c>
      <c r="M70" s="52">
        <f>IFERROR(__xludf.DUMMYFUNCTION("""COMPUTED_VALUE"""),37.0)</f>
        <v>37</v>
      </c>
      <c r="N70" s="52">
        <f>IFERROR(__xludf.DUMMYFUNCTION("""COMPUTED_VALUE"""),5.0)</f>
        <v>5</v>
      </c>
      <c r="O70" s="52">
        <f>IFERROR(__xludf.DUMMYFUNCTION("""COMPUTED_VALUE"""),5.0)</f>
        <v>5</v>
      </c>
      <c r="P70" s="52">
        <f>IFERROR(__xludf.DUMMYFUNCTION("""COMPUTED_VALUE"""),4.0)</f>
        <v>4</v>
      </c>
      <c r="Q70" s="52">
        <f>IFERROR(__xludf.DUMMYFUNCTION("""COMPUTED_VALUE"""),2.0)</f>
        <v>2</v>
      </c>
      <c r="R70" s="52">
        <f>IFERROR(__xludf.DUMMYFUNCTION("""COMPUTED_VALUE"""),4.0)</f>
        <v>4</v>
      </c>
      <c r="S70" s="52">
        <f>IFERROR(__xludf.DUMMYFUNCTION("""COMPUTED_VALUE"""),4.0)</f>
        <v>4</v>
      </c>
      <c r="T70" s="52">
        <f>IFERROR(__xludf.DUMMYFUNCTION("""COMPUTED_VALUE"""),6.0)</f>
        <v>6</v>
      </c>
      <c r="U70" s="52">
        <f>IFERROR(__xludf.DUMMYFUNCTION("""COMPUTED_VALUE"""),3.0)</f>
        <v>3</v>
      </c>
      <c r="V70" s="52">
        <f>IFERROR(__xludf.DUMMYFUNCTION("""COMPUTED_VALUE"""),4.0)</f>
        <v>4</v>
      </c>
      <c r="W70" s="52">
        <f>IFERROR(__xludf.DUMMYFUNCTION("""COMPUTED_VALUE"""),37.0)</f>
        <v>37</v>
      </c>
      <c r="X70" s="52">
        <f>IFERROR(__xludf.DUMMYFUNCTION("""COMPUTED_VALUE"""),74.0)</f>
        <v>74</v>
      </c>
    </row>
    <row r="71">
      <c r="A71" s="47" t="s">
        <v>125</v>
      </c>
      <c r="B71" s="51" t="str">
        <f>IFERROR(__xludf.DUMMYFUNCTION("IMPORTRANGE(Key!$A18,""'Group'!a4:w7"")"),"x")</f>
        <v>x</v>
      </c>
      <c r="C71" s="51" t="str">
        <f>IFERROR(__xludf.DUMMYFUNCTION("""COMPUTED_VALUE"""),"Cole Feenstra")</f>
        <v>Cole Feenstra</v>
      </c>
      <c r="D71" s="52">
        <f>IFERROR(__xludf.DUMMYFUNCTION("""COMPUTED_VALUE"""),4.0)</f>
        <v>4</v>
      </c>
      <c r="E71" s="52">
        <f>IFERROR(__xludf.DUMMYFUNCTION("""COMPUTED_VALUE"""),5.0)</f>
        <v>5</v>
      </c>
      <c r="F71" s="52">
        <f>IFERROR(__xludf.DUMMYFUNCTION("""COMPUTED_VALUE"""),3.0)</f>
        <v>3</v>
      </c>
      <c r="G71" s="52">
        <f>IFERROR(__xludf.DUMMYFUNCTION("""COMPUTED_VALUE"""),5.0)</f>
        <v>5</v>
      </c>
      <c r="H71" s="52">
        <f>IFERROR(__xludf.DUMMYFUNCTION("""COMPUTED_VALUE"""),3.0)</f>
        <v>3</v>
      </c>
      <c r="I71" s="52">
        <f>IFERROR(__xludf.DUMMYFUNCTION("""COMPUTED_VALUE"""),7.0)</f>
        <v>7</v>
      </c>
      <c r="J71" s="52">
        <f>IFERROR(__xludf.DUMMYFUNCTION("""COMPUTED_VALUE"""),3.0)</f>
        <v>3</v>
      </c>
      <c r="K71" s="52">
        <f>IFERROR(__xludf.DUMMYFUNCTION("""COMPUTED_VALUE"""),4.0)</f>
        <v>4</v>
      </c>
      <c r="L71" s="52">
        <f>IFERROR(__xludf.DUMMYFUNCTION("""COMPUTED_VALUE"""),4.0)</f>
        <v>4</v>
      </c>
      <c r="M71" s="52">
        <f>IFERROR(__xludf.DUMMYFUNCTION("""COMPUTED_VALUE"""),38.0)</f>
        <v>38</v>
      </c>
      <c r="N71" s="52">
        <f>IFERROR(__xludf.DUMMYFUNCTION("""COMPUTED_VALUE"""),9.0)</f>
        <v>9</v>
      </c>
      <c r="O71" s="52">
        <f>IFERROR(__xludf.DUMMYFUNCTION("""COMPUTED_VALUE"""),5.0)</f>
        <v>5</v>
      </c>
      <c r="P71" s="52">
        <f>IFERROR(__xludf.DUMMYFUNCTION("""COMPUTED_VALUE"""),4.0)</f>
        <v>4</v>
      </c>
      <c r="Q71" s="52">
        <f>IFERROR(__xludf.DUMMYFUNCTION("""COMPUTED_VALUE"""),3.0)</f>
        <v>3</v>
      </c>
      <c r="R71" s="52">
        <f>IFERROR(__xludf.DUMMYFUNCTION("""COMPUTED_VALUE"""),4.0)</f>
        <v>4</v>
      </c>
      <c r="S71" s="52">
        <f>IFERROR(__xludf.DUMMYFUNCTION("""COMPUTED_VALUE"""),6.0)</f>
        <v>6</v>
      </c>
      <c r="T71" s="52">
        <f>IFERROR(__xludf.DUMMYFUNCTION("""COMPUTED_VALUE"""),5.0)</f>
        <v>5</v>
      </c>
      <c r="U71" s="52">
        <f>IFERROR(__xludf.DUMMYFUNCTION("""COMPUTED_VALUE"""),3.0)</f>
        <v>3</v>
      </c>
      <c r="V71" s="52">
        <f>IFERROR(__xludf.DUMMYFUNCTION("""COMPUTED_VALUE"""),6.0)</f>
        <v>6</v>
      </c>
      <c r="W71" s="52">
        <f>IFERROR(__xludf.DUMMYFUNCTION("""COMPUTED_VALUE"""),45.0)</f>
        <v>45</v>
      </c>
      <c r="X71" s="52">
        <f>IFERROR(__xludf.DUMMYFUNCTION("""COMPUTED_VALUE"""),83.0)</f>
        <v>83</v>
      </c>
    </row>
    <row r="72">
      <c r="B72" s="52" t="str">
        <f>IFERROR(__xludf.DUMMYFUNCTION("""COMPUTED_VALUE"""),"x")</f>
        <v>x</v>
      </c>
      <c r="C72" s="52" t="str">
        <f>IFERROR(__xludf.DUMMYFUNCTION("""COMPUTED_VALUE"""),"Chance Wilhite")</f>
        <v>Chance Wilhite</v>
      </c>
      <c r="D72" s="52">
        <f>IFERROR(__xludf.DUMMYFUNCTION("""COMPUTED_VALUE"""),4.0)</f>
        <v>4</v>
      </c>
      <c r="E72" s="52">
        <f>IFERROR(__xludf.DUMMYFUNCTION("""COMPUTED_VALUE"""),5.0)</f>
        <v>5</v>
      </c>
      <c r="F72" s="52">
        <f>IFERROR(__xludf.DUMMYFUNCTION("""COMPUTED_VALUE"""),3.0)</f>
        <v>3</v>
      </c>
      <c r="G72" s="52">
        <f>IFERROR(__xludf.DUMMYFUNCTION("""COMPUTED_VALUE"""),3.0)</f>
        <v>3</v>
      </c>
      <c r="H72" s="52">
        <f>IFERROR(__xludf.DUMMYFUNCTION("""COMPUTED_VALUE"""),4.0)</f>
        <v>4</v>
      </c>
      <c r="I72" s="52">
        <f>IFERROR(__xludf.DUMMYFUNCTION("""COMPUTED_VALUE"""),4.0)</f>
        <v>4</v>
      </c>
      <c r="J72" s="52">
        <f>IFERROR(__xludf.DUMMYFUNCTION("""COMPUTED_VALUE"""),2.0)</f>
        <v>2</v>
      </c>
      <c r="K72" s="52">
        <f>IFERROR(__xludf.DUMMYFUNCTION("""COMPUTED_VALUE"""),4.0)</f>
        <v>4</v>
      </c>
      <c r="L72" s="52">
        <f>IFERROR(__xludf.DUMMYFUNCTION("""COMPUTED_VALUE"""),4.0)</f>
        <v>4</v>
      </c>
      <c r="M72" s="52">
        <f>IFERROR(__xludf.DUMMYFUNCTION("""COMPUTED_VALUE"""),33.0)</f>
        <v>33</v>
      </c>
      <c r="N72" s="52">
        <f>IFERROR(__xludf.DUMMYFUNCTION("""COMPUTED_VALUE"""),5.0)</f>
        <v>5</v>
      </c>
      <c r="O72" s="52">
        <f>IFERROR(__xludf.DUMMYFUNCTION("""COMPUTED_VALUE"""),5.0)</f>
        <v>5</v>
      </c>
      <c r="P72" s="52">
        <f>IFERROR(__xludf.DUMMYFUNCTION("""COMPUTED_VALUE"""),5.0)</f>
        <v>5</v>
      </c>
      <c r="Q72" s="52">
        <f>IFERROR(__xludf.DUMMYFUNCTION("""COMPUTED_VALUE"""),3.0)</f>
        <v>3</v>
      </c>
      <c r="R72" s="52">
        <f>IFERROR(__xludf.DUMMYFUNCTION("""COMPUTED_VALUE"""),4.0)</f>
        <v>4</v>
      </c>
      <c r="S72" s="52">
        <f>IFERROR(__xludf.DUMMYFUNCTION("""COMPUTED_VALUE"""),4.0)</f>
        <v>4</v>
      </c>
      <c r="T72" s="52">
        <f>IFERROR(__xludf.DUMMYFUNCTION("""COMPUTED_VALUE"""),5.0)</f>
        <v>5</v>
      </c>
      <c r="U72" s="52">
        <f>IFERROR(__xludf.DUMMYFUNCTION("""COMPUTED_VALUE"""),3.0)</f>
        <v>3</v>
      </c>
      <c r="V72" s="52">
        <f>IFERROR(__xludf.DUMMYFUNCTION("""COMPUTED_VALUE"""),5.0)</f>
        <v>5</v>
      </c>
      <c r="W72" s="52">
        <f>IFERROR(__xludf.DUMMYFUNCTION("""COMPUTED_VALUE"""),39.0)</f>
        <v>39</v>
      </c>
      <c r="X72" s="52">
        <f>IFERROR(__xludf.DUMMYFUNCTION("""COMPUTED_VALUE"""),72.0)</f>
        <v>72</v>
      </c>
    </row>
    <row r="73">
      <c r="B73" s="52" t="str">
        <f>IFERROR(__xludf.DUMMYFUNCTION("""COMPUTED_VALUE"""),"x")</f>
        <v>x</v>
      </c>
      <c r="C73" s="52" t="str">
        <f>IFERROR(__xludf.DUMMYFUNCTION("""COMPUTED_VALUE"""),"Braxton Brockhaus")</f>
        <v>Braxton Brockhaus</v>
      </c>
      <c r="D73" s="52">
        <f>IFERROR(__xludf.DUMMYFUNCTION("""COMPUTED_VALUE"""),5.0)</f>
        <v>5</v>
      </c>
      <c r="E73" s="52">
        <f>IFERROR(__xludf.DUMMYFUNCTION("""COMPUTED_VALUE"""),5.0)</f>
        <v>5</v>
      </c>
      <c r="F73" s="52">
        <f>IFERROR(__xludf.DUMMYFUNCTION("""COMPUTED_VALUE"""),3.0)</f>
        <v>3</v>
      </c>
      <c r="G73" s="52">
        <f>IFERROR(__xludf.DUMMYFUNCTION("""COMPUTED_VALUE"""),4.0)</f>
        <v>4</v>
      </c>
      <c r="H73" s="52">
        <f>IFERROR(__xludf.DUMMYFUNCTION("""COMPUTED_VALUE"""),7.0)</f>
        <v>7</v>
      </c>
      <c r="I73" s="52">
        <f>IFERROR(__xludf.DUMMYFUNCTION("""COMPUTED_VALUE"""),4.0)</f>
        <v>4</v>
      </c>
      <c r="J73" s="52">
        <f>IFERROR(__xludf.DUMMYFUNCTION("""COMPUTED_VALUE"""),3.0)</f>
        <v>3</v>
      </c>
      <c r="K73" s="52">
        <f>IFERROR(__xludf.DUMMYFUNCTION("""COMPUTED_VALUE"""),4.0)</f>
        <v>4</v>
      </c>
      <c r="L73" s="52">
        <f>IFERROR(__xludf.DUMMYFUNCTION("""COMPUTED_VALUE"""),4.0)</f>
        <v>4</v>
      </c>
      <c r="M73" s="52">
        <f>IFERROR(__xludf.DUMMYFUNCTION("""COMPUTED_VALUE"""),39.0)</f>
        <v>39</v>
      </c>
      <c r="N73" s="52">
        <f>IFERROR(__xludf.DUMMYFUNCTION("""COMPUTED_VALUE"""),5.0)</f>
        <v>5</v>
      </c>
      <c r="O73" s="52">
        <f>IFERROR(__xludf.DUMMYFUNCTION("""COMPUTED_VALUE"""),5.0)</f>
        <v>5</v>
      </c>
      <c r="P73" s="52">
        <f>IFERROR(__xludf.DUMMYFUNCTION("""COMPUTED_VALUE"""),5.0)</f>
        <v>5</v>
      </c>
      <c r="Q73" s="52">
        <f>IFERROR(__xludf.DUMMYFUNCTION("""COMPUTED_VALUE"""),4.0)</f>
        <v>4</v>
      </c>
      <c r="R73" s="52">
        <f>IFERROR(__xludf.DUMMYFUNCTION("""COMPUTED_VALUE"""),4.0)</f>
        <v>4</v>
      </c>
      <c r="S73" s="52">
        <f>IFERROR(__xludf.DUMMYFUNCTION("""COMPUTED_VALUE"""),10.0)</f>
        <v>10</v>
      </c>
      <c r="T73" s="52">
        <f>IFERROR(__xludf.DUMMYFUNCTION("""COMPUTED_VALUE"""),6.0)</f>
        <v>6</v>
      </c>
      <c r="U73" s="52">
        <f>IFERROR(__xludf.DUMMYFUNCTION("""COMPUTED_VALUE"""),4.0)</f>
        <v>4</v>
      </c>
      <c r="V73" s="52">
        <f>IFERROR(__xludf.DUMMYFUNCTION("""COMPUTED_VALUE"""),5.0)</f>
        <v>5</v>
      </c>
      <c r="W73" s="52">
        <f>IFERROR(__xludf.DUMMYFUNCTION("""COMPUTED_VALUE"""),48.0)</f>
        <v>48</v>
      </c>
      <c r="X73" s="52">
        <f>IFERROR(__xludf.DUMMYFUNCTION("""COMPUTED_VALUE"""),87.0)</f>
        <v>87</v>
      </c>
    </row>
    <row r="74">
      <c r="B74" s="52" t="str">
        <f>IFERROR(__xludf.DUMMYFUNCTION("""COMPUTED_VALUE"""),"x")</f>
        <v>x</v>
      </c>
      <c r="C74" s="52" t="str">
        <f>IFERROR(__xludf.DUMMYFUNCTION("""COMPUTED_VALUE"""),"Ethan Brumbaugh")</f>
        <v>Ethan Brumbaugh</v>
      </c>
      <c r="D74" s="52">
        <f>IFERROR(__xludf.DUMMYFUNCTION("""COMPUTED_VALUE"""),4.0)</f>
        <v>4</v>
      </c>
      <c r="E74" s="52">
        <f>IFERROR(__xludf.DUMMYFUNCTION("""COMPUTED_VALUE"""),5.0)</f>
        <v>5</v>
      </c>
      <c r="F74" s="52">
        <f>IFERROR(__xludf.DUMMYFUNCTION("""COMPUTED_VALUE"""),4.0)</f>
        <v>4</v>
      </c>
      <c r="G74" s="52">
        <f>IFERROR(__xludf.DUMMYFUNCTION("""COMPUTED_VALUE"""),3.0)</f>
        <v>3</v>
      </c>
      <c r="H74" s="52">
        <f>IFERROR(__xludf.DUMMYFUNCTION("""COMPUTED_VALUE"""),3.0)</f>
        <v>3</v>
      </c>
      <c r="I74" s="52">
        <f>IFERROR(__xludf.DUMMYFUNCTION("""COMPUTED_VALUE"""),4.0)</f>
        <v>4</v>
      </c>
      <c r="J74" s="52">
        <f>IFERROR(__xludf.DUMMYFUNCTION("""COMPUTED_VALUE"""),4.0)</f>
        <v>4</v>
      </c>
      <c r="K74" s="52">
        <f>IFERROR(__xludf.DUMMYFUNCTION("""COMPUTED_VALUE"""),4.0)</f>
        <v>4</v>
      </c>
      <c r="L74" s="52">
        <f>IFERROR(__xludf.DUMMYFUNCTION("""COMPUTED_VALUE"""),4.0)</f>
        <v>4</v>
      </c>
      <c r="M74" s="52">
        <f>IFERROR(__xludf.DUMMYFUNCTION("""COMPUTED_VALUE"""),35.0)</f>
        <v>35</v>
      </c>
      <c r="N74" s="52">
        <f>IFERROR(__xludf.DUMMYFUNCTION("""COMPUTED_VALUE"""),5.0)</f>
        <v>5</v>
      </c>
      <c r="O74" s="52">
        <f>IFERROR(__xludf.DUMMYFUNCTION("""COMPUTED_VALUE"""),5.0)</f>
        <v>5</v>
      </c>
      <c r="P74" s="52">
        <f>IFERROR(__xludf.DUMMYFUNCTION("""COMPUTED_VALUE"""),4.0)</f>
        <v>4</v>
      </c>
      <c r="Q74" s="52">
        <f>IFERROR(__xludf.DUMMYFUNCTION("""COMPUTED_VALUE"""),3.0)</f>
        <v>3</v>
      </c>
      <c r="R74" s="52">
        <f>IFERROR(__xludf.DUMMYFUNCTION("""COMPUTED_VALUE"""),4.0)</f>
        <v>4</v>
      </c>
      <c r="S74" s="52">
        <f>IFERROR(__xludf.DUMMYFUNCTION("""COMPUTED_VALUE"""),4.0)</f>
        <v>4</v>
      </c>
      <c r="T74" s="52">
        <f>IFERROR(__xludf.DUMMYFUNCTION("""COMPUTED_VALUE"""),6.0)</f>
        <v>6</v>
      </c>
      <c r="U74" s="52">
        <f>IFERROR(__xludf.DUMMYFUNCTION("""COMPUTED_VALUE"""),4.0)</f>
        <v>4</v>
      </c>
      <c r="V74" s="52">
        <f>IFERROR(__xludf.DUMMYFUNCTION("""COMPUTED_VALUE"""),4.0)</f>
        <v>4</v>
      </c>
      <c r="W74" s="52">
        <f>IFERROR(__xludf.DUMMYFUNCTION("""COMPUTED_VALUE"""),39.0)</f>
        <v>39</v>
      </c>
      <c r="X74" s="52">
        <f>IFERROR(__xludf.DUMMYFUNCTION("""COMPUTED_VALUE"""),74.0)</f>
        <v>74</v>
      </c>
    </row>
    <row r="75">
      <c r="A75" s="47" t="s">
        <v>132</v>
      </c>
      <c r="B75" s="51" t="str">
        <f>IFERROR(__xludf.DUMMYFUNCTION("IMPORTRANGE(Key!$A19,""'Group'!a4:w7"")"),"x")</f>
        <v>x</v>
      </c>
      <c r="C75" s="51" t="str">
        <f>IFERROR(__xludf.DUMMYFUNCTION("""COMPUTED_VALUE"""),"Eli Van Essen")</f>
        <v>Eli Van Essen</v>
      </c>
      <c r="D75" s="52">
        <f>IFERROR(__xludf.DUMMYFUNCTION("""COMPUTED_VALUE"""),5.0)</f>
        <v>5</v>
      </c>
      <c r="E75" s="52">
        <f>IFERROR(__xludf.DUMMYFUNCTION("""COMPUTED_VALUE"""),7.0)</f>
        <v>7</v>
      </c>
      <c r="F75" s="52">
        <f>IFERROR(__xludf.DUMMYFUNCTION("""COMPUTED_VALUE"""),4.0)</f>
        <v>4</v>
      </c>
      <c r="G75" s="52">
        <f>IFERROR(__xludf.DUMMYFUNCTION("""COMPUTED_VALUE"""),5.0)</f>
        <v>5</v>
      </c>
      <c r="H75" s="52">
        <f>IFERROR(__xludf.DUMMYFUNCTION("""COMPUTED_VALUE"""),6.0)</f>
        <v>6</v>
      </c>
      <c r="I75" s="52">
        <f>IFERROR(__xludf.DUMMYFUNCTION("""COMPUTED_VALUE"""),4.0)</f>
        <v>4</v>
      </c>
      <c r="J75" s="52">
        <f>IFERROR(__xludf.DUMMYFUNCTION("""COMPUTED_VALUE"""),3.0)</f>
        <v>3</v>
      </c>
      <c r="K75" s="52">
        <f>IFERROR(__xludf.DUMMYFUNCTION("""COMPUTED_VALUE"""),5.0)</f>
        <v>5</v>
      </c>
      <c r="L75" s="52">
        <f>IFERROR(__xludf.DUMMYFUNCTION("""COMPUTED_VALUE"""),4.0)</f>
        <v>4</v>
      </c>
      <c r="M75" s="52">
        <f>IFERROR(__xludf.DUMMYFUNCTION("""COMPUTED_VALUE"""),43.0)</f>
        <v>43</v>
      </c>
      <c r="N75" s="52">
        <f>IFERROR(__xludf.DUMMYFUNCTION("""COMPUTED_VALUE"""),6.0)</f>
        <v>6</v>
      </c>
      <c r="O75" s="52">
        <f>IFERROR(__xludf.DUMMYFUNCTION("""COMPUTED_VALUE"""),3.0)</f>
        <v>3</v>
      </c>
      <c r="P75" s="52">
        <f>IFERROR(__xludf.DUMMYFUNCTION("""COMPUTED_VALUE"""),4.0)</f>
        <v>4</v>
      </c>
      <c r="Q75" s="52">
        <f>IFERROR(__xludf.DUMMYFUNCTION("""COMPUTED_VALUE"""),3.0)</f>
        <v>3</v>
      </c>
      <c r="R75" s="52">
        <f>IFERROR(__xludf.DUMMYFUNCTION("""COMPUTED_VALUE"""),4.0)</f>
        <v>4</v>
      </c>
      <c r="S75" s="52">
        <f>IFERROR(__xludf.DUMMYFUNCTION("""COMPUTED_VALUE"""),4.0)</f>
        <v>4</v>
      </c>
      <c r="T75" s="52">
        <f>IFERROR(__xludf.DUMMYFUNCTION("""COMPUTED_VALUE"""),5.0)</f>
        <v>5</v>
      </c>
      <c r="U75" s="52">
        <f>IFERROR(__xludf.DUMMYFUNCTION("""COMPUTED_VALUE"""),3.0)</f>
        <v>3</v>
      </c>
      <c r="V75" s="52">
        <f>IFERROR(__xludf.DUMMYFUNCTION("""COMPUTED_VALUE"""),6.0)</f>
        <v>6</v>
      </c>
      <c r="W75" s="52">
        <f>IFERROR(__xludf.DUMMYFUNCTION("""COMPUTED_VALUE"""),38.0)</f>
        <v>38</v>
      </c>
      <c r="X75" s="52">
        <f>IFERROR(__xludf.DUMMYFUNCTION("""COMPUTED_VALUE"""),81.0)</f>
        <v>81</v>
      </c>
    </row>
    <row r="76">
      <c r="B76" s="52" t="str">
        <f>IFERROR(__xludf.DUMMYFUNCTION("""COMPUTED_VALUE"""),"x")</f>
        <v>x</v>
      </c>
      <c r="C76" s="52" t="str">
        <f>IFERROR(__xludf.DUMMYFUNCTION("""COMPUTED_VALUE"""),"Ethan Chapman")</f>
        <v>Ethan Chapman</v>
      </c>
      <c r="D76" s="52">
        <f>IFERROR(__xludf.DUMMYFUNCTION("""COMPUTED_VALUE"""),5.0)</f>
        <v>5</v>
      </c>
      <c r="E76" s="52">
        <f>IFERROR(__xludf.DUMMYFUNCTION("""COMPUTED_VALUE"""),5.0)</f>
        <v>5</v>
      </c>
      <c r="F76" s="52">
        <f>IFERROR(__xludf.DUMMYFUNCTION("""COMPUTED_VALUE"""),3.0)</f>
        <v>3</v>
      </c>
      <c r="G76" s="52">
        <f>IFERROR(__xludf.DUMMYFUNCTION("""COMPUTED_VALUE"""),5.0)</f>
        <v>5</v>
      </c>
      <c r="H76" s="52">
        <f>IFERROR(__xludf.DUMMYFUNCTION("""COMPUTED_VALUE"""),4.0)</f>
        <v>4</v>
      </c>
      <c r="I76" s="52">
        <f>IFERROR(__xludf.DUMMYFUNCTION("""COMPUTED_VALUE"""),4.0)</f>
        <v>4</v>
      </c>
      <c r="J76" s="52">
        <f>IFERROR(__xludf.DUMMYFUNCTION("""COMPUTED_VALUE"""),3.0)</f>
        <v>3</v>
      </c>
      <c r="K76" s="52">
        <f>IFERROR(__xludf.DUMMYFUNCTION("""COMPUTED_VALUE"""),4.0)</f>
        <v>4</v>
      </c>
      <c r="L76" s="52">
        <f>IFERROR(__xludf.DUMMYFUNCTION("""COMPUTED_VALUE"""),4.0)</f>
        <v>4</v>
      </c>
      <c r="M76" s="52">
        <f>IFERROR(__xludf.DUMMYFUNCTION("""COMPUTED_VALUE"""),37.0)</f>
        <v>37</v>
      </c>
      <c r="N76" s="52">
        <f>IFERROR(__xludf.DUMMYFUNCTION("""COMPUTED_VALUE"""),5.0)</f>
        <v>5</v>
      </c>
      <c r="O76" s="52">
        <f>IFERROR(__xludf.DUMMYFUNCTION("""COMPUTED_VALUE"""),5.0)</f>
        <v>5</v>
      </c>
      <c r="P76" s="52">
        <f>IFERROR(__xludf.DUMMYFUNCTION("""COMPUTED_VALUE"""),3.0)</f>
        <v>3</v>
      </c>
      <c r="Q76" s="52">
        <f>IFERROR(__xludf.DUMMYFUNCTION("""COMPUTED_VALUE"""),4.0)</f>
        <v>4</v>
      </c>
      <c r="R76" s="52">
        <f>IFERROR(__xludf.DUMMYFUNCTION("""COMPUTED_VALUE"""),4.0)</f>
        <v>4</v>
      </c>
      <c r="S76" s="52">
        <f>IFERROR(__xludf.DUMMYFUNCTION("""COMPUTED_VALUE"""),4.0)</f>
        <v>4</v>
      </c>
      <c r="T76" s="52">
        <f>IFERROR(__xludf.DUMMYFUNCTION("""COMPUTED_VALUE"""),6.0)</f>
        <v>6</v>
      </c>
      <c r="U76" s="52">
        <f>IFERROR(__xludf.DUMMYFUNCTION("""COMPUTED_VALUE"""),3.0)</f>
        <v>3</v>
      </c>
      <c r="V76" s="52">
        <f>IFERROR(__xludf.DUMMYFUNCTION("""COMPUTED_VALUE"""),4.0)</f>
        <v>4</v>
      </c>
      <c r="W76" s="52">
        <f>IFERROR(__xludf.DUMMYFUNCTION("""COMPUTED_VALUE"""),38.0)</f>
        <v>38</v>
      </c>
      <c r="X76" s="52">
        <f>IFERROR(__xludf.DUMMYFUNCTION("""COMPUTED_VALUE"""),75.0)</f>
        <v>75</v>
      </c>
    </row>
    <row r="77">
      <c r="B77" s="52"/>
      <c r="C77" s="52" t="str">
        <f>IFERROR(__xludf.DUMMYFUNCTION("""COMPUTED_VALUE"""),"Davess Verdugo ")</f>
        <v>Davess Verdugo </v>
      </c>
      <c r="D77" s="52">
        <f>IFERROR(__xludf.DUMMYFUNCTION("""COMPUTED_VALUE"""),4.0)</f>
        <v>4</v>
      </c>
      <c r="E77" s="52">
        <f>IFERROR(__xludf.DUMMYFUNCTION("""COMPUTED_VALUE"""),5.0)</f>
        <v>5</v>
      </c>
      <c r="F77" s="52">
        <f>IFERROR(__xludf.DUMMYFUNCTION("""COMPUTED_VALUE"""),3.0)</f>
        <v>3</v>
      </c>
      <c r="G77" s="52">
        <f>IFERROR(__xludf.DUMMYFUNCTION("""COMPUTED_VALUE"""),8.0)</f>
        <v>8</v>
      </c>
      <c r="H77" s="52">
        <f>IFERROR(__xludf.DUMMYFUNCTION("""COMPUTED_VALUE"""),3.0)</f>
        <v>3</v>
      </c>
      <c r="I77" s="52">
        <f>IFERROR(__xludf.DUMMYFUNCTION("""COMPUTED_VALUE"""),6.0)</f>
        <v>6</v>
      </c>
      <c r="J77" s="52">
        <f>IFERROR(__xludf.DUMMYFUNCTION("""COMPUTED_VALUE"""),4.0)</f>
        <v>4</v>
      </c>
      <c r="K77" s="52">
        <f>IFERROR(__xludf.DUMMYFUNCTION("""COMPUTED_VALUE"""),3.0)</f>
        <v>3</v>
      </c>
      <c r="L77" s="52">
        <f>IFERROR(__xludf.DUMMYFUNCTION("""COMPUTED_VALUE"""),4.0)</f>
        <v>4</v>
      </c>
      <c r="M77" s="52">
        <f>IFERROR(__xludf.DUMMYFUNCTION("""COMPUTED_VALUE"""),40.0)</f>
        <v>40</v>
      </c>
      <c r="N77" s="52">
        <f>IFERROR(__xludf.DUMMYFUNCTION("""COMPUTED_VALUE"""),7.0)</f>
        <v>7</v>
      </c>
      <c r="O77" s="52">
        <f>IFERROR(__xludf.DUMMYFUNCTION("""COMPUTED_VALUE"""),5.0)</f>
        <v>5</v>
      </c>
      <c r="P77" s="52">
        <f>IFERROR(__xludf.DUMMYFUNCTION("""COMPUTED_VALUE"""),4.0)</f>
        <v>4</v>
      </c>
      <c r="Q77" s="52">
        <f>IFERROR(__xludf.DUMMYFUNCTION("""COMPUTED_VALUE"""),4.0)</f>
        <v>4</v>
      </c>
      <c r="R77" s="52">
        <f>IFERROR(__xludf.DUMMYFUNCTION("""COMPUTED_VALUE"""),4.0)</f>
        <v>4</v>
      </c>
      <c r="S77" s="52">
        <f>IFERROR(__xludf.DUMMYFUNCTION("""COMPUTED_VALUE"""),4.0)</f>
        <v>4</v>
      </c>
      <c r="T77" s="52">
        <f>IFERROR(__xludf.DUMMYFUNCTION("""COMPUTED_VALUE"""),5.0)</f>
        <v>5</v>
      </c>
      <c r="U77" s="52">
        <f>IFERROR(__xludf.DUMMYFUNCTION("""COMPUTED_VALUE"""),3.0)</f>
        <v>3</v>
      </c>
      <c r="V77" s="52">
        <f>IFERROR(__xludf.DUMMYFUNCTION("""COMPUTED_VALUE"""),6.0)</f>
        <v>6</v>
      </c>
      <c r="W77" s="52">
        <f>IFERROR(__xludf.DUMMYFUNCTION("""COMPUTED_VALUE"""),42.0)</f>
        <v>42</v>
      </c>
      <c r="X77" s="52">
        <f>IFERROR(__xludf.DUMMYFUNCTION("""COMPUTED_VALUE"""),82.0)</f>
        <v>82</v>
      </c>
    </row>
    <row r="78">
      <c r="B78" s="52" t="str">
        <f>IFERROR(__xludf.DUMMYFUNCTION("""COMPUTED_VALUE"""),"x")</f>
        <v>x</v>
      </c>
      <c r="C78" s="52" t="str">
        <f>IFERROR(__xludf.DUMMYFUNCTION("""COMPUTED_VALUE"""),"Spencer Seachris")</f>
        <v>Spencer Seachris</v>
      </c>
      <c r="D78" s="52">
        <f>IFERROR(__xludf.DUMMYFUNCTION("""COMPUTED_VALUE"""),4.0)</f>
        <v>4</v>
      </c>
      <c r="E78" s="52">
        <f>IFERROR(__xludf.DUMMYFUNCTION("""COMPUTED_VALUE"""),5.0)</f>
        <v>5</v>
      </c>
      <c r="F78" s="52">
        <f>IFERROR(__xludf.DUMMYFUNCTION("""COMPUTED_VALUE"""),3.0)</f>
        <v>3</v>
      </c>
      <c r="G78" s="52">
        <f>IFERROR(__xludf.DUMMYFUNCTION("""COMPUTED_VALUE"""),5.0)</f>
        <v>5</v>
      </c>
      <c r="H78" s="52">
        <f>IFERROR(__xludf.DUMMYFUNCTION("""COMPUTED_VALUE"""),5.0)</f>
        <v>5</v>
      </c>
      <c r="I78" s="52">
        <f>IFERROR(__xludf.DUMMYFUNCTION("""COMPUTED_VALUE"""),6.0)</f>
        <v>6</v>
      </c>
      <c r="J78" s="52">
        <f>IFERROR(__xludf.DUMMYFUNCTION("""COMPUTED_VALUE"""),4.0)</f>
        <v>4</v>
      </c>
      <c r="K78" s="52">
        <f>IFERROR(__xludf.DUMMYFUNCTION("""COMPUTED_VALUE"""),4.0)</f>
        <v>4</v>
      </c>
      <c r="L78" s="52">
        <f>IFERROR(__xludf.DUMMYFUNCTION("""COMPUTED_VALUE"""),4.0)</f>
        <v>4</v>
      </c>
      <c r="M78" s="52">
        <f>IFERROR(__xludf.DUMMYFUNCTION("""COMPUTED_VALUE"""),40.0)</f>
        <v>40</v>
      </c>
      <c r="N78" s="52">
        <f>IFERROR(__xludf.DUMMYFUNCTION("""COMPUTED_VALUE"""),5.0)</f>
        <v>5</v>
      </c>
      <c r="O78" s="52">
        <f>IFERROR(__xludf.DUMMYFUNCTION("""COMPUTED_VALUE"""),4.0)</f>
        <v>4</v>
      </c>
      <c r="P78" s="52">
        <f>IFERROR(__xludf.DUMMYFUNCTION("""COMPUTED_VALUE"""),4.0)</f>
        <v>4</v>
      </c>
      <c r="Q78" s="52">
        <f>IFERROR(__xludf.DUMMYFUNCTION("""COMPUTED_VALUE"""),3.0)</f>
        <v>3</v>
      </c>
      <c r="R78" s="52">
        <f>IFERROR(__xludf.DUMMYFUNCTION("""COMPUTED_VALUE"""),4.0)</f>
        <v>4</v>
      </c>
      <c r="S78" s="52">
        <f>IFERROR(__xludf.DUMMYFUNCTION("""COMPUTED_VALUE"""),4.0)</f>
        <v>4</v>
      </c>
      <c r="T78" s="52">
        <f>IFERROR(__xludf.DUMMYFUNCTION("""COMPUTED_VALUE"""),6.0)</f>
        <v>6</v>
      </c>
      <c r="U78" s="52">
        <f>IFERROR(__xludf.DUMMYFUNCTION("""COMPUTED_VALUE"""),3.0)</f>
        <v>3</v>
      </c>
      <c r="V78" s="52">
        <f>IFERROR(__xludf.DUMMYFUNCTION("""COMPUTED_VALUE"""),4.0)</f>
        <v>4</v>
      </c>
      <c r="W78" s="52">
        <f>IFERROR(__xludf.DUMMYFUNCTION("""COMPUTED_VALUE"""),37.0)</f>
        <v>37</v>
      </c>
      <c r="X78" s="52">
        <f>IFERROR(__xludf.DUMMYFUNCTION("""COMPUTED_VALUE"""),77.0)</f>
        <v>77</v>
      </c>
    </row>
    <row r="79">
      <c r="A79" s="47" t="s">
        <v>139</v>
      </c>
      <c r="B79" s="51"/>
      <c r="C79" s="51"/>
    </row>
    <row r="83">
      <c r="A83" s="47" t="s">
        <v>146</v>
      </c>
      <c r="B83" s="51"/>
      <c r="C83" s="51"/>
    </row>
    <row r="87">
      <c r="A87" s="47" t="s">
        <v>153</v>
      </c>
      <c r="B87" s="51"/>
      <c r="C87" s="51"/>
    </row>
    <row r="91">
      <c r="A91" s="47" t="s">
        <v>160</v>
      </c>
      <c r="B91" s="51"/>
      <c r="C91" s="51"/>
    </row>
    <row r="95">
      <c r="A95" s="47" t="s">
        <v>167</v>
      </c>
      <c r="B95" s="51"/>
      <c r="C95" s="51"/>
    </row>
    <row r="99">
      <c r="A99" s="47" t="s">
        <v>173</v>
      </c>
      <c r="B99" s="51"/>
      <c r="C99" s="51"/>
    </row>
    <row r="103">
      <c r="A103" s="47" t="s">
        <v>179</v>
      </c>
      <c r="B103" s="51"/>
      <c r="C103" s="51"/>
    </row>
    <row r="107">
      <c r="A107" s="47" t="s">
        <v>185</v>
      </c>
      <c r="B107" s="51"/>
      <c r="C107" s="51"/>
    </row>
    <row r="111">
      <c r="A111" s="47" t="s">
        <v>191</v>
      </c>
      <c r="B111" s="51"/>
      <c r="C111" s="51"/>
    </row>
    <row r="115">
      <c r="A115" s="47" t="s">
        <v>197</v>
      </c>
      <c r="B115" s="51"/>
      <c r="C115" s="51"/>
    </row>
    <row r="119">
      <c r="A119" s="47" t="s">
        <v>203</v>
      </c>
      <c r="B119" s="51"/>
      <c r="C119" s="51"/>
    </row>
    <row r="123">
      <c r="A123" s="47" t="s">
        <v>210</v>
      </c>
      <c r="B123" s="51"/>
      <c r="C123" s="51"/>
    </row>
    <row r="127">
      <c r="A127" s="47" t="s">
        <v>216</v>
      </c>
      <c r="B127" s="51"/>
      <c r="C127" s="51"/>
    </row>
    <row r="131">
      <c r="A131" s="47" t="s">
        <v>253</v>
      </c>
      <c r="B131" s="51" t="str">
        <f>IFERROR(__xludf.DUMMYFUNCTION("IMPORTRANGE(Key!$A33,""'Group'!a4:w7"")"),"#N/A")</f>
        <v>#N/A</v>
      </c>
      <c r="C131" s="51"/>
    </row>
    <row r="135">
      <c r="A135" s="47" t="s">
        <v>254</v>
      </c>
      <c r="B135" s="51" t="str">
        <f>IFERROR(__xludf.DUMMYFUNCTION("IMPORTRANGE(Key!$A34,""'Group'!a4:w7"")"),"#N/A")</f>
        <v>#N/A</v>
      </c>
      <c r="C135" s="51"/>
    </row>
    <row r="139">
      <c r="A139" s="47" t="s">
        <v>255</v>
      </c>
      <c r="B139" s="51" t="str">
        <f>IFERROR(__xludf.DUMMYFUNCTION("IMPORTRANGE(Key!$A35,""'Group'!a4:w7"")"),"#N/A")</f>
        <v>#N/A</v>
      </c>
      <c r="C139" s="51"/>
    </row>
    <row r="143">
      <c r="A143" s="47" t="s">
        <v>256</v>
      </c>
      <c r="B143" s="51" t="str">
        <f>IFERROR(__xludf.DUMMYFUNCTION("IMPORTRANGE(Key!$A36,""'Group'!a4:w7"")"),"#N/A")</f>
        <v>#N/A</v>
      </c>
      <c r="C143" s="51"/>
    </row>
    <row r="147">
      <c r="C147" s="51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8.25"/>
    <col customWidth="1" min="4" max="24" width="5.13"/>
  </cols>
  <sheetData>
    <row r="1">
      <c r="A1" s="46" t="str">
        <f>IFERROR(__xludf.DUMMYFUNCTION("IMPORTRANGE(Key!$B1,""'Group'!c1"")"),"Sand Creek Station Intercollegiate")</f>
        <v>Sand Creek Station Intercollegiate</v>
      </c>
      <c r="D1" s="47">
        <v>1.0</v>
      </c>
      <c r="E1" s="47">
        <v>2.0</v>
      </c>
      <c r="F1" s="47">
        <v>3.0</v>
      </c>
      <c r="G1" s="47">
        <v>4.0</v>
      </c>
      <c r="H1" s="47">
        <v>5.0</v>
      </c>
      <c r="I1" s="47">
        <v>6.0</v>
      </c>
      <c r="J1" s="47">
        <v>7.0</v>
      </c>
      <c r="K1" s="47">
        <v>8.0</v>
      </c>
      <c r="L1" s="47">
        <v>9.0</v>
      </c>
      <c r="M1" s="47" t="s">
        <v>250</v>
      </c>
      <c r="N1" s="47">
        <v>10.0</v>
      </c>
      <c r="O1" s="47">
        <v>11.0</v>
      </c>
      <c r="P1" s="47">
        <v>12.0</v>
      </c>
      <c r="Q1" s="47">
        <v>13.0</v>
      </c>
      <c r="R1" s="47">
        <v>14.0</v>
      </c>
      <c r="S1" s="47">
        <v>15.0</v>
      </c>
      <c r="T1" s="47">
        <v>16.0</v>
      </c>
      <c r="U1" s="47">
        <v>17.0</v>
      </c>
      <c r="V1" s="47">
        <v>18.0</v>
      </c>
      <c r="W1" s="47" t="s">
        <v>251</v>
      </c>
      <c r="X1" s="47" t="s">
        <v>252</v>
      </c>
    </row>
    <row r="2">
      <c r="A2" s="47"/>
      <c r="B2" s="46" t="str">
        <f>IFERROR(__xludf.DUMMYFUNCTION("IMPORTRANGE(Key!$B1,""'Group'!a3:w7"")"),"")</f>
        <v/>
      </c>
      <c r="C2" s="46" t="str">
        <f>IFERROR(__xludf.DUMMYFUNCTION("""COMPUTED_VALUE"""),"Name")</f>
        <v>Name</v>
      </c>
      <c r="D2" s="48">
        <f>IFERROR(__xludf.DUMMYFUNCTION("""COMPUTED_VALUE"""),4.0)</f>
        <v>4</v>
      </c>
      <c r="E2" s="48">
        <f>IFERROR(__xludf.DUMMYFUNCTION("""COMPUTED_VALUE"""),5.0)</f>
        <v>5</v>
      </c>
      <c r="F2" s="48">
        <f>IFERROR(__xludf.DUMMYFUNCTION("""COMPUTED_VALUE"""),3.0)</f>
        <v>3</v>
      </c>
      <c r="G2" s="48">
        <f>IFERROR(__xludf.DUMMYFUNCTION("""COMPUTED_VALUE"""),5.0)</f>
        <v>5</v>
      </c>
      <c r="H2" s="48">
        <f>IFERROR(__xludf.DUMMYFUNCTION("""COMPUTED_VALUE"""),4.0)</f>
        <v>4</v>
      </c>
      <c r="I2" s="48">
        <f>IFERROR(__xludf.DUMMYFUNCTION("""COMPUTED_VALUE"""),4.0)</f>
        <v>4</v>
      </c>
      <c r="J2" s="48">
        <f>IFERROR(__xludf.DUMMYFUNCTION("""COMPUTED_VALUE"""),3.0)</f>
        <v>3</v>
      </c>
      <c r="K2" s="48">
        <f>IFERROR(__xludf.DUMMYFUNCTION("""COMPUTED_VALUE"""),4.0)</f>
        <v>4</v>
      </c>
      <c r="L2" s="48">
        <f>IFERROR(__xludf.DUMMYFUNCTION("""COMPUTED_VALUE"""),4.0)</f>
        <v>4</v>
      </c>
      <c r="M2" s="49">
        <f>IFERROR(__xludf.DUMMYFUNCTION("""COMPUTED_VALUE"""),36.0)</f>
        <v>36</v>
      </c>
      <c r="N2" s="48">
        <f>IFERROR(__xludf.DUMMYFUNCTION("""COMPUTED_VALUE"""),5.0)</f>
        <v>5</v>
      </c>
      <c r="O2" s="48">
        <f>IFERROR(__xludf.DUMMYFUNCTION("""COMPUTED_VALUE"""),4.0)</f>
        <v>4</v>
      </c>
      <c r="P2" s="48">
        <f>IFERROR(__xludf.DUMMYFUNCTION("""COMPUTED_VALUE"""),4.0)</f>
        <v>4</v>
      </c>
      <c r="Q2" s="48">
        <f>IFERROR(__xludf.DUMMYFUNCTION("""COMPUTED_VALUE"""),3.0)</f>
        <v>3</v>
      </c>
      <c r="R2" s="48">
        <f>IFERROR(__xludf.DUMMYFUNCTION("""COMPUTED_VALUE"""),4.0)</f>
        <v>4</v>
      </c>
      <c r="S2" s="48">
        <f>IFERROR(__xludf.DUMMYFUNCTION("""COMPUTED_VALUE"""),4.0)</f>
        <v>4</v>
      </c>
      <c r="T2" s="48">
        <f>IFERROR(__xludf.DUMMYFUNCTION("""COMPUTED_VALUE"""),5.0)</f>
        <v>5</v>
      </c>
      <c r="U2" s="48">
        <f>IFERROR(__xludf.DUMMYFUNCTION("""COMPUTED_VALUE"""),3.0)</f>
        <v>3</v>
      </c>
      <c r="V2" s="48">
        <f>IFERROR(__xludf.DUMMYFUNCTION("""COMPUTED_VALUE"""),4.0)</f>
        <v>4</v>
      </c>
      <c r="W2" s="49">
        <f>IFERROR(__xludf.DUMMYFUNCTION("""COMPUTED_VALUE"""),36.0)</f>
        <v>36</v>
      </c>
      <c r="X2" s="49">
        <f>IFERROR(__xludf.DUMMYFUNCTION("""COMPUTED_VALUE"""),72.0)</f>
        <v>72</v>
      </c>
    </row>
    <row r="3">
      <c r="A3" s="47" t="s">
        <v>9</v>
      </c>
      <c r="B3" s="50" t="str">
        <f>IFERROR(__xludf.DUMMYFUNCTION("""COMPUTED_VALUE"""),"x")</f>
        <v>x</v>
      </c>
      <c r="C3" s="51" t="str">
        <f>IFERROR(__xludf.DUMMYFUNCTION("""COMPUTED_VALUE"""),"Andreas Aho")</f>
        <v>Andreas Aho</v>
      </c>
      <c r="D3" s="52">
        <f>IFERROR(__xludf.DUMMYFUNCTION("""COMPUTED_VALUE"""),5.0)</f>
        <v>5</v>
      </c>
      <c r="E3" s="52">
        <f>IFERROR(__xludf.DUMMYFUNCTION("""COMPUTED_VALUE"""),7.0)</f>
        <v>7</v>
      </c>
      <c r="F3" s="52">
        <f>IFERROR(__xludf.DUMMYFUNCTION("""COMPUTED_VALUE"""),3.0)</f>
        <v>3</v>
      </c>
      <c r="G3" s="52">
        <f>IFERROR(__xludf.DUMMYFUNCTION("""COMPUTED_VALUE"""),4.0)</f>
        <v>4</v>
      </c>
      <c r="H3" s="52">
        <f>IFERROR(__xludf.DUMMYFUNCTION("""COMPUTED_VALUE"""),5.0)</f>
        <v>5</v>
      </c>
      <c r="I3" s="52">
        <f>IFERROR(__xludf.DUMMYFUNCTION("""COMPUTED_VALUE"""),4.0)</f>
        <v>4</v>
      </c>
      <c r="J3" s="52">
        <f>IFERROR(__xludf.DUMMYFUNCTION("""COMPUTED_VALUE"""),6.0)</f>
        <v>6</v>
      </c>
      <c r="K3" s="52">
        <f>IFERROR(__xludf.DUMMYFUNCTION("""COMPUTED_VALUE"""),4.0)</f>
        <v>4</v>
      </c>
      <c r="L3" s="52">
        <f>IFERROR(__xludf.DUMMYFUNCTION("""COMPUTED_VALUE"""),4.0)</f>
        <v>4</v>
      </c>
      <c r="M3" s="52">
        <f>IFERROR(__xludf.DUMMYFUNCTION("""COMPUTED_VALUE"""),42.0)</f>
        <v>42</v>
      </c>
      <c r="N3" s="52">
        <f>IFERROR(__xludf.DUMMYFUNCTION("""COMPUTED_VALUE"""),5.0)</f>
        <v>5</v>
      </c>
      <c r="O3" s="52">
        <f>IFERROR(__xludf.DUMMYFUNCTION("""COMPUTED_VALUE"""),6.0)</f>
        <v>6</v>
      </c>
      <c r="P3" s="52">
        <f>IFERROR(__xludf.DUMMYFUNCTION("""COMPUTED_VALUE"""),4.0)</f>
        <v>4</v>
      </c>
      <c r="Q3" s="52">
        <f>IFERROR(__xludf.DUMMYFUNCTION("""COMPUTED_VALUE"""),3.0)</f>
        <v>3</v>
      </c>
      <c r="R3" s="52">
        <f>IFERROR(__xludf.DUMMYFUNCTION("""COMPUTED_VALUE"""),3.0)</f>
        <v>3</v>
      </c>
      <c r="S3" s="52">
        <f>IFERROR(__xludf.DUMMYFUNCTION("""COMPUTED_VALUE"""),3.0)</f>
        <v>3</v>
      </c>
      <c r="T3" s="52">
        <f>IFERROR(__xludf.DUMMYFUNCTION("""COMPUTED_VALUE"""),5.0)</f>
        <v>5</v>
      </c>
      <c r="U3" s="52">
        <f>IFERROR(__xludf.DUMMYFUNCTION("""COMPUTED_VALUE"""),3.0)</f>
        <v>3</v>
      </c>
      <c r="V3" s="52">
        <f>IFERROR(__xludf.DUMMYFUNCTION("""COMPUTED_VALUE"""),4.0)</f>
        <v>4</v>
      </c>
      <c r="W3" s="52">
        <f>IFERROR(__xludf.DUMMYFUNCTION("""COMPUTED_VALUE"""),36.0)</f>
        <v>36</v>
      </c>
      <c r="X3" s="52">
        <f>IFERROR(__xludf.DUMMYFUNCTION("""COMPUTED_VALUE"""),78.0)</f>
        <v>78</v>
      </c>
    </row>
    <row r="4">
      <c r="A4" s="51"/>
      <c r="B4" s="51" t="str">
        <f>IFERROR(__xludf.DUMMYFUNCTION("""COMPUTED_VALUE"""),"x")</f>
        <v>x</v>
      </c>
      <c r="C4" s="51" t="str">
        <f>IFERROR(__xludf.DUMMYFUNCTION("""COMPUTED_VALUE"""),"Ryan Weiss")</f>
        <v>Ryan Weiss</v>
      </c>
      <c r="D4" s="52">
        <f>IFERROR(__xludf.DUMMYFUNCTION("""COMPUTED_VALUE"""),3.0)</f>
        <v>3</v>
      </c>
      <c r="E4" s="52">
        <f>IFERROR(__xludf.DUMMYFUNCTION("""COMPUTED_VALUE"""),6.0)</f>
        <v>6</v>
      </c>
      <c r="F4" s="52">
        <f>IFERROR(__xludf.DUMMYFUNCTION("""COMPUTED_VALUE"""),4.0)</f>
        <v>4</v>
      </c>
      <c r="G4" s="52">
        <f>IFERROR(__xludf.DUMMYFUNCTION("""COMPUTED_VALUE"""),4.0)</f>
        <v>4</v>
      </c>
      <c r="H4" s="52">
        <f>IFERROR(__xludf.DUMMYFUNCTION("""COMPUTED_VALUE"""),4.0)</f>
        <v>4</v>
      </c>
      <c r="I4" s="52">
        <f>IFERROR(__xludf.DUMMYFUNCTION("""COMPUTED_VALUE"""),4.0)</f>
        <v>4</v>
      </c>
      <c r="J4" s="52">
        <f>IFERROR(__xludf.DUMMYFUNCTION("""COMPUTED_VALUE"""),4.0)</f>
        <v>4</v>
      </c>
      <c r="K4" s="52">
        <f>IFERROR(__xludf.DUMMYFUNCTION("""COMPUTED_VALUE"""),4.0)</f>
        <v>4</v>
      </c>
      <c r="L4" s="52">
        <f>IFERROR(__xludf.DUMMYFUNCTION("""COMPUTED_VALUE"""),5.0)</f>
        <v>5</v>
      </c>
      <c r="M4" s="52">
        <f>IFERROR(__xludf.DUMMYFUNCTION("""COMPUTED_VALUE"""),38.0)</f>
        <v>38</v>
      </c>
      <c r="N4" s="52">
        <f>IFERROR(__xludf.DUMMYFUNCTION("""COMPUTED_VALUE"""),5.0)</f>
        <v>5</v>
      </c>
      <c r="O4" s="52">
        <f>IFERROR(__xludf.DUMMYFUNCTION("""COMPUTED_VALUE"""),4.0)</f>
        <v>4</v>
      </c>
      <c r="P4" s="52">
        <f>IFERROR(__xludf.DUMMYFUNCTION("""COMPUTED_VALUE"""),3.0)</f>
        <v>3</v>
      </c>
      <c r="Q4" s="52">
        <f>IFERROR(__xludf.DUMMYFUNCTION("""COMPUTED_VALUE"""),4.0)</f>
        <v>4</v>
      </c>
      <c r="R4" s="52">
        <f>IFERROR(__xludf.DUMMYFUNCTION("""COMPUTED_VALUE"""),4.0)</f>
        <v>4</v>
      </c>
      <c r="S4" s="52">
        <f>IFERROR(__xludf.DUMMYFUNCTION("""COMPUTED_VALUE"""),4.0)</f>
        <v>4</v>
      </c>
      <c r="T4" s="52">
        <f>IFERROR(__xludf.DUMMYFUNCTION("""COMPUTED_VALUE"""),6.0)</f>
        <v>6</v>
      </c>
      <c r="U4" s="52">
        <f>IFERROR(__xludf.DUMMYFUNCTION("""COMPUTED_VALUE"""),3.0)</f>
        <v>3</v>
      </c>
      <c r="V4" s="52">
        <f>IFERROR(__xludf.DUMMYFUNCTION("""COMPUTED_VALUE"""),5.0)</f>
        <v>5</v>
      </c>
      <c r="W4" s="52">
        <f>IFERROR(__xludf.DUMMYFUNCTION("""COMPUTED_VALUE"""),38.0)</f>
        <v>38</v>
      </c>
      <c r="X4" s="52">
        <f>IFERROR(__xludf.DUMMYFUNCTION("""COMPUTED_VALUE"""),76.0)</f>
        <v>76</v>
      </c>
    </row>
    <row r="5">
      <c r="B5" s="52" t="str">
        <f>IFERROR(__xludf.DUMMYFUNCTION("""COMPUTED_VALUE"""),"x")</f>
        <v>x</v>
      </c>
      <c r="C5" s="52" t="str">
        <f>IFERROR(__xludf.DUMMYFUNCTION("""COMPUTED_VALUE"""),"Conner Cryer")</f>
        <v>Conner Cryer</v>
      </c>
      <c r="D5" s="52">
        <f>IFERROR(__xludf.DUMMYFUNCTION("""COMPUTED_VALUE"""),5.0)</f>
        <v>5</v>
      </c>
      <c r="E5" s="52">
        <f>IFERROR(__xludf.DUMMYFUNCTION("""COMPUTED_VALUE"""),5.0)</f>
        <v>5</v>
      </c>
      <c r="F5" s="52">
        <f>IFERROR(__xludf.DUMMYFUNCTION("""COMPUTED_VALUE"""),3.0)</f>
        <v>3</v>
      </c>
      <c r="G5" s="52">
        <f>IFERROR(__xludf.DUMMYFUNCTION("""COMPUTED_VALUE"""),5.0)</f>
        <v>5</v>
      </c>
      <c r="H5" s="52">
        <f>IFERROR(__xludf.DUMMYFUNCTION("""COMPUTED_VALUE"""),4.0)</f>
        <v>4</v>
      </c>
      <c r="I5" s="52">
        <f>IFERROR(__xludf.DUMMYFUNCTION("""COMPUTED_VALUE"""),4.0)</f>
        <v>4</v>
      </c>
      <c r="J5" s="52">
        <f>IFERROR(__xludf.DUMMYFUNCTION("""COMPUTED_VALUE"""),4.0)</f>
        <v>4</v>
      </c>
      <c r="K5" s="52">
        <f>IFERROR(__xludf.DUMMYFUNCTION("""COMPUTED_VALUE"""),4.0)</f>
        <v>4</v>
      </c>
      <c r="L5" s="52">
        <f>IFERROR(__xludf.DUMMYFUNCTION("""COMPUTED_VALUE"""),5.0)</f>
        <v>5</v>
      </c>
      <c r="M5" s="52">
        <f>IFERROR(__xludf.DUMMYFUNCTION("""COMPUTED_VALUE"""),39.0)</f>
        <v>39</v>
      </c>
      <c r="N5" s="52">
        <f>IFERROR(__xludf.DUMMYFUNCTION("""COMPUTED_VALUE"""),7.0)</f>
        <v>7</v>
      </c>
      <c r="O5" s="52">
        <f>IFERROR(__xludf.DUMMYFUNCTION("""COMPUTED_VALUE"""),4.0)</f>
        <v>4</v>
      </c>
      <c r="P5" s="52">
        <f>IFERROR(__xludf.DUMMYFUNCTION("""COMPUTED_VALUE"""),5.0)</f>
        <v>5</v>
      </c>
      <c r="Q5" s="52">
        <f>IFERROR(__xludf.DUMMYFUNCTION("""COMPUTED_VALUE"""),3.0)</f>
        <v>3</v>
      </c>
      <c r="R5" s="52">
        <f>IFERROR(__xludf.DUMMYFUNCTION("""COMPUTED_VALUE"""),3.0)</f>
        <v>3</v>
      </c>
      <c r="S5" s="52">
        <f>IFERROR(__xludf.DUMMYFUNCTION("""COMPUTED_VALUE"""),3.0)</f>
        <v>3</v>
      </c>
      <c r="T5" s="52">
        <f>IFERROR(__xludf.DUMMYFUNCTION("""COMPUTED_VALUE"""),5.0)</f>
        <v>5</v>
      </c>
      <c r="U5" s="52">
        <f>IFERROR(__xludf.DUMMYFUNCTION("""COMPUTED_VALUE"""),3.0)</f>
        <v>3</v>
      </c>
      <c r="V5" s="52">
        <f>IFERROR(__xludf.DUMMYFUNCTION("""COMPUTED_VALUE"""),5.0)</f>
        <v>5</v>
      </c>
      <c r="W5" s="52">
        <f>IFERROR(__xludf.DUMMYFUNCTION("""COMPUTED_VALUE"""),38.0)</f>
        <v>38</v>
      </c>
      <c r="X5" s="52">
        <f>IFERROR(__xludf.DUMMYFUNCTION("""COMPUTED_VALUE"""),77.0)</f>
        <v>77</v>
      </c>
    </row>
    <row r="6">
      <c r="B6" s="52" t="str">
        <f>IFERROR(__xludf.DUMMYFUNCTION("""COMPUTED_VALUE"""),"x")</f>
        <v>x</v>
      </c>
      <c r="C6" s="52" t="str">
        <f>IFERROR(__xludf.DUMMYFUNCTION("""COMPUTED_VALUE"""),"Max Gardner")</f>
        <v>Max Gardner</v>
      </c>
      <c r="D6" s="52">
        <f>IFERROR(__xludf.DUMMYFUNCTION("""COMPUTED_VALUE"""),4.0)</f>
        <v>4</v>
      </c>
      <c r="E6" s="52">
        <f>IFERROR(__xludf.DUMMYFUNCTION("""COMPUTED_VALUE"""),6.0)</f>
        <v>6</v>
      </c>
      <c r="F6" s="52">
        <f>IFERROR(__xludf.DUMMYFUNCTION("""COMPUTED_VALUE"""),3.0)</f>
        <v>3</v>
      </c>
      <c r="G6" s="52">
        <f>IFERROR(__xludf.DUMMYFUNCTION("""COMPUTED_VALUE"""),4.0)</f>
        <v>4</v>
      </c>
      <c r="H6" s="52">
        <f>IFERROR(__xludf.DUMMYFUNCTION("""COMPUTED_VALUE"""),4.0)</f>
        <v>4</v>
      </c>
      <c r="I6" s="52">
        <f>IFERROR(__xludf.DUMMYFUNCTION("""COMPUTED_VALUE"""),5.0)</f>
        <v>5</v>
      </c>
      <c r="J6" s="52">
        <f>IFERROR(__xludf.DUMMYFUNCTION("""COMPUTED_VALUE"""),2.0)</f>
        <v>2</v>
      </c>
      <c r="K6" s="52">
        <f>IFERROR(__xludf.DUMMYFUNCTION("""COMPUTED_VALUE"""),4.0)</f>
        <v>4</v>
      </c>
      <c r="L6" s="52">
        <f>IFERROR(__xludf.DUMMYFUNCTION("""COMPUTED_VALUE"""),4.0)</f>
        <v>4</v>
      </c>
      <c r="M6" s="52">
        <f>IFERROR(__xludf.DUMMYFUNCTION("""COMPUTED_VALUE"""),36.0)</f>
        <v>36</v>
      </c>
      <c r="N6" s="52">
        <f>IFERROR(__xludf.DUMMYFUNCTION("""COMPUTED_VALUE"""),8.0)</f>
        <v>8</v>
      </c>
      <c r="O6" s="52">
        <f>IFERROR(__xludf.DUMMYFUNCTION("""COMPUTED_VALUE"""),3.0)</f>
        <v>3</v>
      </c>
      <c r="P6" s="52">
        <f>IFERROR(__xludf.DUMMYFUNCTION("""COMPUTED_VALUE"""),4.0)</f>
        <v>4</v>
      </c>
      <c r="Q6" s="52">
        <f>IFERROR(__xludf.DUMMYFUNCTION("""COMPUTED_VALUE"""),3.0)</f>
        <v>3</v>
      </c>
      <c r="R6" s="52">
        <f>IFERROR(__xludf.DUMMYFUNCTION("""COMPUTED_VALUE"""),5.0)</f>
        <v>5</v>
      </c>
      <c r="S6" s="52">
        <f>IFERROR(__xludf.DUMMYFUNCTION("""COMPUTED_VALUE"""),3.0)</f>
        <v>3</v>
      </c>
      <c r="T6" s="52">
        <f>IFERROR(__xludf.DUMMYFUNCTION("""COMPUTED_VALUE"""),4.0)</f>
        <v>4</v>
      </c>
      <c r="U6" s="52">
        <f>IFERROR(__xludf.DUMMYFUNCTION("""COMPUTED_VALUE"""),4.0)</f>
        <v>4</v>
      </c>
      <c r="V6" s="52">
        <f>IFERROR(__xludf.DUMMYFUNCTION("""COMPUTED_VALUE"""),6.0)</f>
        <v>6</v>
      </c>
      <c r="W6" s="52">
        <f>IFERROR(__xludf.DUMMYFUNCTION("""COMPUTED_VALUE"""),40.0)</f>
        <v>40</v>
      </c>
      <c r="X6" s="52">
        <f>IFERROR(__xludf.DUMMYFUNCTION("""COMPUTED_VALUE"""),76.0)</f>
        <v>76</v>
      </c>
    </row>
    <row r="7">
      <c r="A7" s="47" t="s">
        <v>16</v>
      </c>
      <c r="B7" s="51" t="str">
        <f>IFERROR(__xludf.DUMMYFUNCTION("IMPORTRANGE(Key!$B2,""'Group'!a4:w7"")"),"x")</f>
        <v>x</v>
      </c>
      <c r="C7" s="51" t="str">
        <f>IFERROR(__xludf.DUMMYFUNCTION("""COMPUTED_VALUE"""),"David Darrah")</f>
        <v>David Darrah</v>
      </c>
      <c r="D7" s="52">
        <f>IFERROR(__xludf.DUMMYFUNCTION("""COMPUTED_VALUE"""),4.0)</f>
        <v>4</v>
      </c>
      <c r="E7" s="52">
        <f>IFERROR(__xludf.DUMMYFUNCTION("""COMPUTED_VALUE"""),6.0)</f>
        <v>6</v>
      </c>
      <c r="F7" s="52">
        <f>IFERROR(__xludf.DUMMYFUNCTION("""COMPUTED_VALUE"""),3.0)</f>
        <v>3</v>
      </c>
      <c r="G7" s="52">
        <f>IFERROR(__xludf.DUMMYFUNCTION("""COMPUTED_VALUE"""),7.0)</f>
        <v>7</v>
      </c>
      <c r="H7" s="52">
        <f>IFERROR(__xludf.DUMMYFUNCTION("""COMPUTED_VALUE"""),4.0)</f>
        <v>4</v>
      </c>
      <c r="I7" s="52">
        <f>IFERROR(__xludf.DUMMYFUNCTION("""COMPUTED_VALUE"""),6.0)</f>
        <v>6</v>
      </c>
      <c r="J7" s="52">
        <f>IFERROR(__xludf.DUMMYFUNCTION("""COMPUTED_VALUE"""),5.0)</f>
        <v>5</v>
      </c>
      <c r="K7" s="52">
        <f>IFERROR(__xludf.DUMMYFUNCTION("""COMPUTED_VALUE"""),4.0)</f>
        <v>4</v>
      </c>
      <c r="L7" s="52">
        <f>IFERROR(__xludf.DUMMYFUNCTION("""COMPUTED_VALUE"""),5.0)</f>
        <v>5</v>
      </c>
      <c r="M7" s="52">
        <f>IFERROR(__xludf.DUMMYFUNCTION("""COMPUTED_VALUE"""),44.0)</f>
        <v>44</v>
      </c>
      <c r="N7" s="52">
        <f>IFERROR(__xludf.DUMMYFUNCTION("""COMPUTED_VALUE"""),8.0)</f>
        <v>8</v>
      </c>
      <c r="O7" s="52">
        <f>IFERROR(__xludf.DUMMYFUNCTION("""COMPUTED_VALUE"""),4.0)</f>
        <v>4</v>
      </c>
      <c r="P7" s="52">
        <f>IFERROR(__xludf.DUMMYFUNCTION("""COMPUTED_VALUE"""),4.0)</f>
        <v>4</v>
      </c>
      <c r="Q7" s="52">
        <f>IFERROR(__xludf.DUMMYFUNCTION("""COMPUTED_VALUE"""),4.0)</f>
        <v>4</v>
      </c>
      <c r="R7" s="52">
        <f>IFERROR(__xludf.DUMMYFUNCTION("""COMPUTED_VALUE"""),4.0)</f>
        <v>4</v>
      </c>
      <c r="S7" s="52">
        <f>IFERROR(__xludf.DUMMYFUNCTION("""COMPUTED_VALUE"""),4.0)</f>
        <v>4</v>
      </c>
      <c r="T7" s="52">
        <f>IFERROR(__xludf.DUMMYFUNCTION("""COMPUTED_VALUE"""),5.0)</f>
        <v>5</v>
      </c>
      <c r="U7" s="52">
        <f>IFERROR(__xludf.DUMMYFUNCTION("""COMPUTED_VALUE"""),4.0)</f>
        <v>4</v>
      </c>
      <c r="V7" s="52">
        <f>IFERROR(__xludf.DUMMYFUNCTION("""COMPUTED_VALUE"""),5.0)</f>
        <v>5</v>
      </c>
      <c r="W7" s="52">
        <f>IFERROR(__xludf.DUMMYFUNCTION("""COMPUTED_VALUE"""),42.0)</f>
        <v>42</v>
      </c>
      <c r="X7" s="52">
        <f>IFERROR(__xludf.DUMMYFUNCTION("""COMPUTED_VALUE"""),86.0)</f>
        <v>86</v>
      </c>
    </row>
    <row r="8">
      <c r="B8" s="52" t="str">
        <f>IFERROR(__xludf.DUMMYFUNCTION("""COMPUTED_VALUE"""),"x")</f>
        <v>x</v>
      </c>
      <c r="C8" s="52" t="str">
        <f>IFERROR(__xludf.DUMMYFUNCTION("""COMPUTED_VALUE"""),"Joshua Wassmer")</f>
        <v>Joshua Wassmer</v>
      </c>
      <c r="D8" s="52">
        <f>IFERROR(__xludf.DUMMYFUNCTION("""COMPUTED_VALUE"""),5.0)</f>
        <v>5</v>
      </c>
      <c r="E8" s="52">
        <f>IFERROR(__xludf.DUMMYFUNCTION("""COMPUTED_VALUE"""),6.0)</f>
        <v>6</v>
      </c>
      <c r="F8" s="52">
        <f>IFERROR(__xludf.DUMMYFUNCTION("""COMPUTED_VALUE"""),3.0)</f>
        <v>3</v>
      </c>
      <c r="G8" s="52">
        <f>IFERROR(__xludf.DUMMYFUNCTION("""COMPUTED_VALUE"""),4.0)</f>
        <v>4</v>
      </c>
      <c r="H8" s="52">
        <f>IFERROR(__xludf.DUMMYFUNCTION("""COMPUTED_VALUE"""),6.0)</f>
        <v>6</v>
      </c>
      <c r="I8" s="52">
        <f>IFERROR(__xludf.DUMMYFUNCTION("""COMPUTED_VALUE"""),6.0)</f>
        <v>6</v>
      </c>
      <c r="J8" s="52">
        <f>IFERROR(__xludf.DUMMYFUNCTION("""COMPUTED_VALUE"""),3.0)</f>
        <v>3</v>
      </c>
      <c r="K8" s="52">
        <f>IFERROR(__xludf.DUMMYFUNCTION("""COMPUTED_VALUE"""),3.0)</f>
        <v>3</v>
      </c>
      <c r="L8" s="52">
        <f>IFERROR(__xludf.DUMMYFUNCTION("""COMPUTED_VALUE"""),5.0)</f>
        <v>5</v>
      </c>
      <c r="M8" s="52">
        <f>IFERROR(__xludf.DUMMYFUNCTION("""COMPUTED_VALUE"""),41.0)</f>
        <v>41</v>
      </c>
      <c r="N8" s="52">
        <f>IFERROR(__xludf.DUMMYFUNCTION("""COMPUTED_VALUE"""),5.0)</f>
        <v>5</v>
      </c>
      <c r="O8" s="52">
        <f>IFERROR(__xludf.DUMMYFUNCTION("""COMPUTED_VALUE"""),4.0)</f>
        <v>4</v>
      </c>
      <c r="P8" s="52">
        <f>IFERROR(__xludf.DUMMYFUNCTION("""COMPUTED_VALUE"""),4.0)</f>
        <v>4</v>
      </c>
      <c r="Q8" s="52">
        <f>IFERROR(__xludf.DUMMYFUNCTION("""COMPUTED_VALUE"""),3.0)</f>
        <v>3</v>
      </c>
      <c r="R8" s="52">
        <f>IFERROR(__xludf.DUMMYFUNCTION("""COMPUTED_VALUE"""),4.0)</f>
        <v>4</v>
      </c>
      <c r="S8" s="52">
        <f>IFERROR(__xludf.DUMMYFUNCTION("""COMPUTED_VALUE"""),4.0)</f>
        <v>4</v>
      </c>
      <c r="T8" s="52">
        <f>IFERROR(__xludf.DUMMYFUNCTION("""COMPUTED_VALUE"""),5.0)</f>
        <v>5</v>
      </c>
      <c r="U8" s="52">
        <f>IFERROR(__xludf.DUMMYFUNCTION("""COMPUTED_VALUE"""),3.0)</f>
        <v>3</v>
      </c>
      <c r="V8" s="52">
        <f>IFERROR(__xludf.DUMMYFUNCTION("""COMPUTED_VALUE"""),4.0)</f>
        <v>4</v>
      </c>
      <c r="W8" s="52">
        <f>IFERROR(__xludf.DUMMYFUNCTION("""COMPUTED_VALUE"""),36.0)</f>
        <v>36</v>
      </c>
      <c r="X8" s="52">
        <f>IFERROR(__xludf.DUMMYFUNCTION("""COMPUTED_VALUE"""),77.0)</f>
        <v>77</v>
      </c>
    </row>
    <row r="9">
      <c r="B9" s="52" t="str">
        <f>IFERROR(__xludf.DUMMYFUNCTION("""COMPUTED_VALUE"""),"x")</f>
        <v>x</v>
      </c>
      <c r="C9" s="52" t="str">
        <f>IFERROR(__xludf.DUMMYFUNCTION("""COMPUTED_VALUE"""),"Jax Brewer")</f>
        <v>Jax Brewer</v>
      </c>
      <c r="D9" s="52">
        <f>IFERROR(__xludf.DUMMYFUNCTION("""COMPUTED_VALUE"""),5.0)</f>
        <v>5</v>
      </c>
      <c r="E9" s="52">
        <f>IFERROR(__xludf.DUMMYFUNCTION("""COMPUTED_VALUE"""),5.0)</f>
        <v>5</v>
      </c>
      <c r="F9" s="52">
        <f>IFERROR(__xludf.DUMMYFUNCTION("""COMPUTED_VALUE"""),2.0)</f>
        <v>2</v>
      </c>
      <c r="G9" s="52">
        <f>IFERROR(__xludf.DUMMYFUNCTION("""COMPUTED_VALUE"""),4.0)</f>
        <v>4</v>
      </c>
      <c r="H9" s="52">
        <f>IFERROR(__xludf.DUMMYFUNCTION("""COMPUTED_VALUE"""),3.0)</f>
        <v>3</v>
      </c>
      <c r="I9" s="52">
        <f>IFERROR(__xludf.DUMMYFUNCTION("""COMPUTED_VALUE"""),5.0)</f>
        <v>5</v>
      </c>
      <c r="J9" s="52">
        <f>IFERROR(__xludf.DUMMYFUNCTION("""COMPUTED_VALUE"""),3.0)</f>
        <v>3</v>
      </c>
      <c r="K9" s="52">
        <f>IFERROR(__xludf.DUMMYFUNCTION("""COMPUTED_VALUE"""),5.0)</f>
        <v>5</v>
      </c>
      <c r="L9" s="52">
        <f>IFERROR(__xludf.DUMMYFUNCTION("""COMPUTED_VALUE"""),3.0)</f>
        <v>3</v>
      </c>
      <c r="M9" s="52">
        <f>IFERROR(__xludf.DUMMYFUNCTION("""COMPUTED_VALUE"""),35.0)</f>
        <v>35</v>
      </c>
      <c r="N9" s="52">
        <f>IFERROR(__xludf.DUMMYFUNCTION("""COMPUTED_VALUE"""),7.0)</f>
        <v>7</v>
      </c>
      <c r="O9" s="52">
        <f>IFERROR(__xludf.DUMMYFUNCTION("""COMPUTED_VALUE"""),4.0)</f>
        <v>4</v>
      </c>
      <c r="P9" s="52">
        <f>IFERROR(__xludf.DUMMYFUNCTION("""COMPUTED_VALUE"""),4.0)</f>
        <v>4</v>
      </c>
      <c r="Q9" s="52">
        <f>IFERROR(__xludf.DUMMYFUNCTION("""COMPUTED_VALUE"""),4.0)</f>
        <v>4</v>
      </c>
      <c r="R9" s="52">
        <f>IFERROR(__xludf.DUMMYFUNCTION("""COMPUTED_VALUE"""),4.0)</f>
        <v>4</v>
      </c>
      <c r="S9" s="52">
        <f>IFERROR(__xludf.DUMMYFUNCTION("""COMPUTED_VALUE"""),4.0)</f>
        <v>4</v>
      </c>
      <c r="T9" s="52">
        <f>IFERROR(__xludf.DUMMYFUNCTION("""COMPUTED_VALUE"""),4.0)</f>
        <v>4</v>
      </c>
      <c r="U9" s="52">
        <f>IFERROR(__xludf.DUMMYFUNCTION("""COMPUTED_VALUE"""),3.0)</f>
        <v>3</v>
      </c>
      <c r="V9" s="52">
        <f>IFERROR(__xludf.DUMMYFUNCTION("""COMPUTED_VALUE"""),4.0)</f>
        <v>4</v>
      </c>
      <c r="W9" s="52">
        <f>IFERROR(__xludf.DUMMYFUNCTION("""COMPUTED_VALUE"""),38.0)</f>
        <v>38</v>
      </c>
      <c r="X9" s="52">
        <f>IFERROR(__xludf.DUMMYFUNCTION("""COMPUTED_VALUE"""),73.0)</f>
        <v>73</v>
      </c>
    </row>
    <row r="10">
      <c r="B10" s="52" t="str">
        <f>IFERROR(__xludf.DUMMYFUNCTION("""COMPUTED_VALUE"""),"x")</f>
        <v>x</v>
      </c>
      <c r="C10" s="52" t="str">
        <f>IFERROR(__xludf.DUMMYFUNCTION("""COMPUTED_VALUE"""),"Noah Fiks")</f>
        <v>Noah Fiks</v>
      </c>
      <c r="D10" s="52">
        <f>IFERROR(__xludf.DUMMYFUNCTION("""COMPUTED_VALUE"""),3.0)</f>
        <v>3</v>
      </c>
      <c r="E10" s="52">
        <f>IFERROR(__xludf.DUMMYFUNCTION("""COMPUTED_VALUE"""),6.0)</f>
        <v>6</v>
      </c>
      <c r="F10" s="52">
        <f>IFERROR(__xludf.DUMMYFUNCTION("""COMPUTED_VALUE"""),3.0)</f>
        <v>3</v>
      </c>
      <c r="G10" s="52">
        <f>IFERROR(__xludf.DUMMYFUNCTION("""COMPUTED_VALUE"""),4.0)</f>
        <v>4</v>
      </c>
      <c r="H10" s="52">
        <f>IFERROR(__xludf.DUMMYFUNCTION("""COMPUTED_VALUE"""),3.0)</f>
        <v>3</v>
      </c>
      <c r="I10" s="52">
        <f>IFERROR(__xludf.DUMMYFUNCTION("""COMPUTED_VALUE"""),5.0)</f>
        <v>5</v>
      </c>
      <c r="J10" s="52">
        <f>IFERROR(__xludf.DUMMYFUNCTION("""COMPUTED_VALUE"""),4.0)</f>
        <v>4</v>
      </c>
      <c r="K10" s="52">
        <f>IFERROR(__xludf.DUMMYFUNCTION("""COMPUTED_VALUE"""),4.0)</f>
        <v>4</v>
      </c>
      <c r="L10" s="52">
        <f>IFERROR(__xludf.DUMMYFUNCTION("""COMPUTED_VALUE"""),6.0)</f>
        <v>6</v>
      </c>
      <c r="M10" s="52">
        <f>IFERROR(__xludf.DUMMYFUNCTION("""COMPUTED_VALUE"""),38.0)</f>
        <v>38</v>
      </c>
      <c r="N10" s="52">
        <f>IFERROR(__xludf.DUMMYFUNCTION("""COMPUTED_VALUE"""),5.0)</f>
        <v>5</v>
      </c>
      <c r="O10" s="52">
        <f>IFERROR(__xludf.DUMMYFUNCTION("""COMPUTED_VALUE"""),5.0)</f>
        <v>5</v>
      </c>
      <c r="P10" s="52">
        <f>IFERROR(__xludf.DUMMYFUNCTION("""COMPUTED_VALUE"""),4.0)</f>
        <v>4</v>
      </c>
      <c r="Q10" s="52">
        <f>IFERROR(__xludf.DUMMYFUNCTION("""COMPUTED_VALUE"""),3.0)</f>
        <v>3</v>
      </c>
      <c r="R10" s="52">
        <f>IFERROR(__xludf.DUMMYFUNCTION("""COMPUTED_VALUE"""),4.0)</f>
        <v>4</v>
      </c>
      <c r="S10" s="52">
        <f>IFERROR(__xludf.DUMMYFUNCTION("""COMPUTED_VALUE"""),4.0)</f>
        <v>4</v>
      </c>
      <c r="T10" s="52">
        <f>IFERROR(__xludf.DUMMYFUNCTION("""COMPUTED_VALUE"""),5.0)</f>
        <v>5</v>
      </c>
      <c r="U10" s="52">
        <f>IFERROR(__xludf.DUMMYFUNCTION("""COMPUTED_VALUE"""),3.0)</f>
        <v>3</v>
      </c>
      <c r="V10" s="52">
        <f>IFERROR(__xludf.DUMMYFUNCTION("""COMPUTED_VALUE"""),6.0)</f>
        <v>6</v>
      </c>
      <c r="W10" s="52">
        <f>IFERROR(__xludf.DUMMYFUNCTION("""COMPUTED_VALUE"""),39.0)</f>
        <v>39</v>
      </c>
      <c r="X10" s="52">
        <f>IFERROR(__xludf.DUMMYFUNCTION("""COMPUTED_VALUE"""),77.0)</f>
        <v>77</v>
      </c>
    </row>
    <row r="11">
      <c r="A11" s="47" t="s">
        <v>23</v>
      </c>
      <c r="B11" s="51" t="str">
        <f>IFERROR(__xludf.DUMMYFUNCTION("IMPORTRANGE(Key!$B3,""'Group'!a4:w7"")"),"x")</f>
        <v>x</v>
      </c>
      <c r="C11" s="52" t="str">
        <f>IFERROR(__xludf.DUMMYFUNCTION("""COMPUTED_VALUE"""),"Ryan Hill")</f>
        <v>Ryan Hill</v>
      </c>
      <c r="D11" s="52">
        <f>IFERROR(__xludf.DUMMYFUNCTION("""COMPUTED_VALUE"""),4.0)</f>
        <v>4</v>
      </c>
      <c r="E11" s="52">
        <f>IFERROR(__xludf.DUMMYFUNCTION("""COMPUTED_VALUE"""),5.0)</f>
        <v>5</v>
      </c>
      <c r="F11" s="52">
        <f>IFERROR(__xludf.DUMMYFUNCTION("""COMPUTED_VALUE"""),4.0)</f>
        <v>4</v>
      </c>
      <c r="G11" s="52">
        <f>IFERROR(__xludf.DUMMYFUNCTION("""COMPUTED_VALUE"""),5.0)</f>
        <v>5</v>
      </c>
      <c r="H11" s="52">
        <f>IFERROR(__xludf.DUMMYFUNCTION("""COMPUTED_VALUE"""),5.0)</f>
        <v>5</v>
      </c>
      <c r="I11" s="52">
        <f>IFERROR(__xludf.DUMMYFUNCTION("""COMPUTED_VALUE"""),4.0)</f>
        <v>4</v>
      </c>
      <c r="J11" s="52">
        <f>IFERROR(__xludf.DUMMYFUNCTION("""COMPUTED_VALUE"""),3.0)</f>
        <v>3</v>
      </c>
      <c r="K11" s="52">
        <f>IFERROR(__xludf.DUMMYFUNCTION("""COMPUTED_VALUE"""),5.0)</f>
        <v>5</v>
      </c>
      <c r="L11" s="52">
        <f>IFERROR(__xludf.DUMMYFUNCTION("""COMPUTED_VALUE"""),5.0)</f>
        <v>5</v>
      </c>
      <c r="M11" s="52">
        <f>IFERROR(__xludf.DUMMYFUNCTION("""COMPUTED_VALUE"""),40.0)</f>
        <v>40</v>
      </c>
      <c r="N11" s="52">
        <f>IFERROR(__xludf.DUMMYFUNCTION("""COMPUTED_VALUE"""),6.0)</f>
        <v>6</v>
      </c>
      <c r="O11" s="52">
        <f>IFERROR(__xludf.DUMMYFUNCTION("""COMPUTED_VALUE"""),4.0)</f>
        <v>4</v>
      </c>
      <c r="P11" s="52">
        <f>IFERROR(__xludf.DUMMYFUNCTION("""COMPUTED_VALUE"""),4.0)</f>
        <v>4</v>
      </c>
      <c r="Q11" s="52">
        <f>IFERROR(__xludf.DUMMYFUNCTION("""COMPUTED_VALUE"""),4.0)</f>
        <v>4</v>
      </c>
      <c r="R11" s="52">
        <f>IFERROR(__xludf.DUMMYFUNCTION("""COMPUTED_VALUE"""),4.0)</f>
        <v>4</v>
      </c>
      <c r="S11" s="52">
        <f>IFERROR(__xludf.DUMMYFUNCTION("""COMPUTED_VALUE"""),3.0)</f>
        <v>3</v>
      </c>
      <c r="T11" s="52">
        <f>IFERROR(__xludf.DUMMYFUNCTION("""COMPUTED_VALUE"""),5.0)</f>
        <v>5</v>
      </c>
      <c r="U11" s="52">
        <f>IFERROR(__xludf.DUMMYFUNCTION("""COMPUTED_VALUE"""),3.0)</f>
        <v>3</v>
      </c>
      <c r="V11" s="52">
        <f>IFERROR(__xludf.DUMMYFUNCTION("""COMPUTED_VALUE"""),4.0)</f>
        <v>4</v>
      </c>
      <c r="W11" s="52">
        <f>IFERROR(__xludf.DUMMYFUNCTION("""COMPUTED_VALUE"""),37.0)</f>
        <v>37</v>
      </c>
      <c r="X11" s="52">
        <f>IFERROR(__xludf.DUMMYFUNCTION("""COMPUTED_VALUE"""),77.0)</f>
        <v>77</v>
      </c>
    </row>
    <row r="12">
      <c r="B12" s="52" t="str">
        <f>IFERROR(__xludf.DUMMYFUNCTION("""COMPUTED_VALUE"""),"x")</f>
        <v>x</v>
      </c>
      <c r="C12" s="52" t="str">
        <f>IFERROR(__xludf.DUMMYFUNCTION("""COMPUTED_VALUE"""),"Sam Arnold")</f>
        <v>Sam Arnold</v>
      </c>
      <c r="D12" s="52">
        <f>IFERROR(__xludf.DUMMYFUNCTION("""COMPUTED_VALUE"""),4.0)</f>
        <v>4</v>
      </c>
      <c r="E12" s="52">
        <f>IFERROR(__xludf.DUMMYFUNCTION("""COMPUTED_VALUE"""),7.0)</f>
        <v>7</v>
      </c>
      <c r="F12" s="52">
        <f>IFERROR(__xludf.DUMMYFUNCTION("""COMPUTED_VALUE"""),3.0)</f>
        <v>3</v>
      </c>
      <c r="G12" s="52">
        <f>IFERROR(__xludf.DUMMYFUNCTION("""COMPUTED_VALUE"""),6.0)</f>
        <v>6</v>
      </c>
      <c r="H12" s="52">
        <f>IFERROR(__xludf.DUMMYFUNCTION("""COMPUTED_VALUE"""),5.0)</f>
        <v>5</v>
      </c>
      <c r="I12" s="52">
        <f>IFERROR(__xludf.DUMMYFUNCTION("""COMPUTED_VALUE"""),3.0)</f>
        <v>3</v>
      </c>
      <c r="J12" s="52">
        <f>IFERROR(__xludf.DUMMYFUNCTION("""COMPUTED_VALUE"""),3.0)</f>
        <v>3</v>
      </c>
      <c r="K12" s="52">
        <f>IFERROR(__xludf.DUMMYFUNCTION("""COMPUTED_VALUE"""),5.0)</f>
        <v>5</v>
      </c>
      <c r="L12" s="52">
        <f>IFERROR(__xludf.DUMMYFUNCTION("""COMPUTED_VALUE"""),3.0)</f>
        <v>3</v>
      </c>
      <c r="M12" s="52">
        <f>IFERROR(__xludf.DUMMYFUNCTION("""COMPUTED_VALUE"""),39.0)</f>
        <v>39</v>
      </c>
      <c r="N12" s="52">
        <f>IFERROR(__xludf.DUMMYFUNCTION("""COMPUTED_VALUE"""),8.0)</f>
        <v>8</v>
      </c>
      <c r="O12" s="52">
        <f>IFERROR(__xludf.DUMMYFUNCTION("""COMPUTED_VALUE"""),3.0)</f>
        <v>3</v>
      </c>
      <c r="P12" s="52">
        <f>IFERROR(__xludf.DUMMYFUNCTION("""COMPUTED_VALUE"""),4.0)</f>
        <v>4</v>
      </c>
      <c r="Q12" s="52">
        <f>IFERROR(__xludf.DUMMYFUNCTION("""COMPUTED_VALUE"""),4.0)</f>
        <v>4</v>
      </c>
      <c r="R12" s="52">
        <f>IFERROR(__xludf.DUMMYFUNCTION("""COMPUTED_VALUE"""),4.0)</f>
        <v>4</v>
      </c>
      <c r="S12" s="52">
        <f>IFERROR(__xludf.DUMMYFUNCTION("""COMPUTED_VALUE"""),4.0)</f>
        <v>4</v>
      </c>
      <c r="T12" s="52">
        <f>IFERROR(__xludf.DUMMYFUNCTION("""COMPUTED_VALUE"""),5.0)</f>
        <v>5</v>
      </c>
      <c r="U12" s="52">
        <f>IFERROR(__xludf.DUMMYFUNCTION("""COMPUTED_VALUE"""),4.0)</f>
        <v>4</v>
      </c>
      <c r="V12" s="52">
        <f>IFERROR(__xludf.DUMMYFUNCTION("""COMPUTED_VALUE"""),6.0)</f>
        <v>6</v>
      </c>
      <c r="W12" s="52">
        <f>IFERROR(__xludf.DUMMYFUNCTION("""COMPUTED_VALUE"""),42.0)</f>
        <v>42</v>
      </c>
      <c r="X12" s="52">
        <f>IFERROR(__xludf.DUMMYFUNCTION("""COMPUTED_VALUE"""),81.0)</f>
        <v>81</v>
      </c>
    </row>
    <row r="13">
      <c r="B13" s="52" t="str">
        <f>IFERROR(__xludf.DUMMYFUNCTION("""COMPUTED_VALUE"""),"x")</f>
        <v>x</v>
      </c>
      <c r="C13" s="52" t="str">
        <f>IFERROR(__xludf.DUMMYFUNCTION("""COMPUTED_VALUE"""),"Jaeden Ellis")</f>
        <v>Jaeden Ellis</v>
      </c>
      <c r="D13" s="52">
        <f>IFERROR(__xludf.DUMMYFUNCTION("""COMPUTED_VALUE"""),4.0)</f>
        <v>4</v>
      </c>
      <c r="E13" s="52">
        <f>IFERROR(__xludf.DUMMYFUNCTION("""COMPUTED_VALUE"""),5.0)</f>
        <v>5</v>
      </c>
      <c r="F13" s="52">
        <f>IFERROR(__xludf.DUMMYFUNCTION("""COMPUTED_VALUE"""),3.0)</f>
        <v>3</v>
      </c>
      <c r="G13" s="52">
        <f>IFERROR(__xludf.DUMMYFUNCTION("""COMPUTED_VALUE"""),4.0)</f>
        <v>4</v>
      </c>
      <c r="H13" s="52">
        <f>IFERROR(__xludf.DUMMYFUNCTION("""COMPUTED_VALUE"""),3.0)</f>
        <v>3</v>
      </c>
      <c r="I13" s="52">
        <f>IFERROR(__xludf.DUMMYFUNCTION("""COMPUTED_VALUE"""),4.0)</f>
        <v>4</v>
      </c>
      <c r="J13" s="52">
        <f>IFERROR(__xludf.DUMMYFUNCTION("""COMPUTED_VALUE"""),3.0)</f>
        <v>3</v>
      </c>
      <c r="K13" s="52">
        <f>IFERROR(__xludf.DUMMYFUNCTION("""COMPUTED_VALUE"""),4.0)</f>
        <v>4</v>
      </c>
      <c r="L13" s="52">
        <f>IFERROR(__xludf.DUMMYFUNCTION("""COMPUTED_VALUE"""),4.0)</f>
        <v>4</v>
      </c>
      <c r="M13" s="52">
        <f>IFERROR(__xludf.DUMMYFUNCTION("""COMPUTED_VALUE"""),34.0)</f>
        <v>34</v>
      </c>
      <c r="N13" s="52">
        <f>IFERROR(__xludf.DUMMYFUNCTION("""COMPUTED_VALUE"""),5.0)</f>
        <v>5</v>
      </c>
      <c r="O13" s="52">
        <f>IFERROR(__xludf.DUMMYFUNCTION("""COMPUTED_VALUE"""),6.0)</f>
        <v>6</v>
      </c>
      <c r="P13" s="52">
        <f>IFERROR(__xludf.DUMMYFUNCTION("""COMPUTED_VALUE"""),3.0)</f>
        <v>3</v>
      </c>
      <c r="Q13" s="52">
        <f>IFERROR(__xludf.DUMMYFUNCTION("""COMPUTED_VALUE"""),4.0)</f>
        <v>4</v>
      </c>
      <c r="R13" s="52">
        <f>IFERROR(__xludf.DUMMYFUNCTION("""COMPUTED_VALUE"""),5.0)</f>
        <v>5</v>
      </c>
      <c r="S13" s="52">
        <f>IFERROR(__xludf.DUMMYFUNCTION("""COMPUTED_VALUE"""),5.0)</f>
        <v>5</v>
      </c>
      <c r="T13" s="52">
        <f>IFERROR(__xludf.DUMMYFUNCTION("""COMPUTED_VALUE"""),5.0)</f>
        <v>5</v>
      </c>
      <c r="U13" s="52">
        <f>IFERROR(__xludf.DUMMYFUNCTION("""COMPUTED_VALUE"""),3.0)</f>
        <v>3</v>
      </c>
      <c r="V13" s="52">
        <f>IFERROR(__xludf.DUMMYFUNCTION("""COMPUTED_VALUE"""),4.0)</f>
        <v>4</v>
      </c>
      <c r="W13" s="52">
        <f>IFERROR(__xludf.DUMMYFUNCTION("""COMPUTED_VALUE"""),40.0)</f>
        <v>40</v>
      </c>
      <c r="X13" s="52">
        <f>IFERROR(__xludf.DUMMYFUNCTION("""COMPUTED_VALUE"""),74.0)</f>
        <v>74</v>
      </c>
    </row>
    <row r="14">
      <c r="B14" s="52" t="str">
        <f>IFERROR(__xludf.DUMMYFUNCTION("""COMPUTED_VALUE"""),"x")</f>
        <v>x</v>
      </c>
      <c r="C14" s="52" t="str">
        <f>IFERROR(__xludf.DUMMYFUNCTION("""COMPUTED_VALUE"""),"Jacob Montano")</f>
        <v>Jacob Montano</v>
      </c>
      <c r="D14" s="52">
        <f>IFERROR(__xludf.DUMMYFUNCTION("""COMPUTED_VALUE"""),4.0)</f>
        <v>4</v>
      </c>
      <c r="E14" s="52">
        <f>IFERROR(__xludf.DUMMYFUNCTION("""COMPUTED_VALUE"""),6.0)</f>
        <v>6</v>
      </c>
      <c r="F14" s="52">
        <f>IFERROR(__xludf.DUMMYFUNCTION("""COMPUTED_VALUE"""),3.0)</f>
        <v>3</v>
      </c>
      <c r="G14" s="52">
        <f>IFERROR(__xludf.DUMMYFUNCTION("""COMPUTED_VALUE"""),5.0)</f>
        <v>5</v>
      </c>
      <c r="H14" s="52">
        <f>IFERROR(__xludf.DUMMYFUNCTION("""COMPUTED_VALUE"""),4.0)</f>
        <v>4</v>
      </c>
      <c r="I14" s="52">
        <f>IFERROR(__xludf.DUMMYFUNCTION("""COMPUTED_VALUE"""),3.0)</f>
        <v>3</v>
      </c>
      <c r="J14" s="52">
        <f>IFERROR(__xludf.DUMMYFUNCTION("""COMPUTED_VALUE"""),3.0)</f>
        <v>3</v>
      </c>
      <c r="K14" s="52">
        <f>IFERROR(__xludf.DUMMYFUNCTION("""COMPUTED_VALUE"""),4.0)</f>
        <v>4</v>
      </c>
      <c r="L14" s="52">
        <f>IFERROR(__xludf.DUMMYFUNCTION("""COMPUTED_VALUE"""),4.0)</f>
        <v>4</v>
      </c>
      <c r="M14" s="52">
        <f>IFERROR(__xludf.DUMMYFUNCTION("""COMPUTED_VALUE"""),36.0)</f>
        <v>36</v>
      </c>
      <c r="N14" s="52">
        <f>IFERROR(__xludf.DUMMYFUNCTION("""COMPUTED_VALUE"""),6.0)</f>
        <v>6</v>
      </c>
      <c r="O14" s="52">
        <f>IFERROR(__xludf.DUMMYFUNCTION("""COMPUTED_VALUE"""),4.0)</f>
        <v>4</v>
      </c>
      <c r="P14" s="52">
        <f>IFERROR(__xludf.DUMMYFUNCTION("""COMPUTED_VALUE"""),5.0)</f>
        <v>5</v>
      </c>
      <c r="Q14" s="52">
        <f>IFERROR(__xludf.DUMMYFUNCTION("""COMPUTED_VALUE"""),3.0)</f>
        <v>3</v>
      </c>
      <c r="R14" s="52">
        <f>IFERROR(__xludf.DUMMYFUNCTION("""COMPUTED_VALUE"""),4.0)</f>
        <v>4</v>
      </c>
      <c r="S14" s="52">
        <f>IFERROR(__xludf.DUMMYFUNCTION("""COMPUTED_VALUE"""),4.0)</f>
        <v>4</v>
      </c>
      <c r="T14" s="52">
        <f>IFERROR(__xludf.DUMMYFUNCTION("""COMPUTED_VALUE"""),5.0)</f>
        <v>5</v>
      </c>
      <c r="U14" s="52">
        <f>IFERROR(__xludf.DUMMYFUNCTION("""COMPUTED_VALUE"""),4.0)</f>
        <v>4</v>
      </c>
      <c r="V14" s="52">
        <f>IFERROR(__xludf.DUMMYFUNCTION("""COMPUTED_VALUE"""),4.0)</f>
        <v>4</v>
      </c>
      <c r="W14" s="52">
        <f>IFERROR(__xludf.DUMMYFUNCTION("""COMPUTED_VALUE"""),39.0)</f>
        <v>39</v>
      </c>
      <c r="X14" s="52">
        <f>IFERROR(__xludf.DUMMYFUNCTION("""COMPUTED_VALUE"""),75.0)</f>
        <v>75</v>
      </c>
    </row>
    <row r="15">
      <c r="A15" s="47" t="s">
        <v>30</v>
      </c>
      <c r="B15" s="51" t="str">
        <f>IFERROR(__xludf.DUMMYFUNCTION("IMPORTRANGE(Key!$B4,""'Group'!a4:w7"")"),"x")</f>
        <v>x</v>
      </c>
      <c r="C15" s="51" t="str">
        <f>IFERROR(__xludf.DUMMYFUNCTION("""COMPUTED_VALUE"""),"Will Giger")</f>
        <v>Will Giger</v>
      </c>
      <c r="D15" s="52">
        <f>IFERROR(__xludf.DUMMYFUNCTION("""COMPUTED_VALUE"""),4.0)</f>
        <v>4</v>
      </c>
      <c r="E15" s="52">
        <f>IFERROR(__xludf.DUMMYFUNCTION("""COMPUTED_VALUE"""),5.0)</f>
        <v>5</v>
      </c>
      <c r="F15" s="52">
        <f>IFERROR(__xludf.DUMMYFUNCTION("""COMPUTED_VALUE"""),4.0)</f>
        <v>4</v>
      </c>
      <c r="G15" s="52">
        <f>IFERROR(__xludf.DUMMYFUNCTION("""COMPUTED_VALUE"""),5.0)</f>
        <v>5</v>
      </c>
      <c r="H15" s="52">
        <f>IFERROR(__xludf.DUMMYFUNCTION("""COMPUTED_VALUE"""),4.0)</f>
        <v>4</v>
      </c>
      <c r="I15" s="52">
        <f>IFERROR(__xludf.DUMMYFUNCTION("""COMPUTED_VALUE"""),4.0)</f>
        <v>4</v>
      </c>
      <c r="J15" s="52">
        <f>IFERROR(__xludf.DUMMYFUNCTION("""COMPUTED_VALUE"""),4.0)</f>
        <v>4</v>
      </c>
      <c r="K15" s="52">
        <f>IFERROR(__xludf.DUMMYFUNCTION("""COMPUTED_VALUE"""),4.0)</f>
        <v>4</v>
      </c>
      <c r="L15" s="52">
        <f>IFERROR(__xludf.DUMMYFUNCTION("""COMPUTED_VALUE"""),4.0)</f>
        <v>4</v>
      </c>
      <c r="M15" s="52">
        <f>IFERROR(__xludf.DUMMYFUNCTION("""COMPUTED_VALUE"""),38.0)</f>
        <v>38</v>
      </c>
      <c r="N15" s="52">
        <f>IFERROR(__xludf.DUMMYFUNCTION("""COMPUTED_VALUE"""),6.0)</f>
        <v>6</v>
      </c>
      <c r="O15" s="52">
        <f>IFERROR(__xludf.DUMMYFUNCTION("""COMPUTED_VALUE"""),4.0)</f>
        <v>4</v>
      </c>
      <c r="P15" s="52">
        <f>IFERROR(__xludf.DUMMYFUNCTION("""COMPUTED_VALUE"""),4.0)</f>
        <v>4</v>
      </c>
      <c r="Q15" s="52">
        <f>IFERROR(__xludf.DUMMYFUNCTION("""COMPUTED_VALUE"""),3.0)</f>
        <v>3</v>
      </c>
      <c r="R15" s="52">
        <f>IFERROR(__xludf.DUMMYFUNCTION("""COMPUTED_VALUE"""),4.0)</f>
        <v>4</v>
      </c>
      <c r="S15" s="52">
        <f>IFERROR(__xludf.DUMMYFUNCTION("""COMPUTED_VALUE"""),4.0)</f>
        <v>4</v>
      </c>
      <c r="T15" s="52">
        <f>IFERROR(__xludf.DUMMYFUNCTION("""COMPUTED_VALUE"""),6.0)</f>
        <v>6</v>
      </c>
      <c r="U15" s="52">
        <f>IFERROR(__xludf.DUMMYFUNCTION("""COMPUTED_VALUE"""),3.0)</f>
        <v>3</v>
      </c>
      <c r="V15" s="52">
        <f>IFERROR(__xludf.DUMMYFUNCTION("""COMPUTED_VALUE"""),5.0)</f>
        <v>5</v>
      </c>
      <c r="W15" s="52">
        <f>IFERROR(__xludf.DUMMYFUNCTION("""COMPUTED_VALUE"""),39.0)</f>
        <v>39</v>
      </c>
      <c r="X15" s="52">
        <f>IFERROR(__xludf.DUMMYFUNCTION("""COMPUTED_VALUE"""),77.0)</f>
        <v>77</v>
      </c>
    </row>
    <row r="16">
      <c r="B16" s="52" t="str">
        <f>IFERROR(__xludf.DUMMYFUNCTION("""COMPUTED_VALUE"""),"x")</f>
        <v>x</v>
      </c>
      <c r="C16" s="52" t="str">
        <f>IFERROR(__xludf.DUMMYFUNCTION("""COMPUTED_VALUE"""),"Julius Kroell")</f>
        <v>Julius Kroell</v>
      </c>
      <c r="D16" s="52">
        <f>IFERROR(__xludf.DUMMYFUNCTION("""COMPUTED_VALUE"""),4.0)</f>
        <v>4</v>
      </c>
      <c r="E16" s="52">
        <f>IFERROR(__xludf.DUMMYFUNCTION("""COMPUTED_VALUE"""),6.0)</f>
        <v>6</v>
      </c>
      <c r="F16" s="52">
        <f>IFERROR(__xludf.DUMMYFUNCTION("""COMPUTED_VALUE"""),3.0)</f>
        <v>3</v>
      </c>
      <c r="G16" s="52">
        <f>IFERROR(__xludf.DUMMYFUNCTION("""COMPUTED_VALUE"""),4.0)</f>
        <v>4</v>
      </c>
      <c r="H16" s="52">
        <f>IFERROR(__xludf.DUMMYFUNCTION("""COMPUTED_VALUE"""),4.0)</f>
        <v>4</v>
      </c>
      <c r="I16" s="52">
        <f>IFERROR(__xludf.DUMMYFUNCTION("""COMPUTED_VALUE"""),5.0)</f>
        <v>5</v>
      </c>
      <c r="J16" s="52">
        <f>IFERROR(__xludf.DUMMYFUNCTION("""COMPUTED_VALUE"""),3.0)</f>
        <v>3</v>
      </c>
      <c r="K16" s="52">
        <f>IFERROR(__xludf.DUMMYFUNCTION("""COMPUTED_VALUE"""),5.0)</f>
        <v>5</v>
      </c>
      <c r="L16" s="52">
        <f>IFERROR(__xludf.DUMMYFUNCTION("""COMPUTED_VALUE"""),4.0)</f>
        <v>4</v>
      </c>
      <c r="M16" s="52">
        <f>IFERROR(__xludf.DUMMYFUNCTION("""COMPUTED_VALUE"""),38.0)</f>
        <v>38</v>
      </c>
      <c r="N16" s="52">
        <f>IFERROR(__xludf.DUMMYFUNCTION("""COMPUTED_VALUE"""),6.0)</f>
        <v>6</v>
      </c>
      <c r="O16" s="52">
        <f>IFERROR(__xludf.DUMMYFUNCTION("""COMPUTED_VALUE"""),3.0)</f>
        <v>3</v>
      </c>
      <c r="P16" s="52">
        <f>IFERROR(__xludf.DUMMYFUNCTION("""COMPUTED_VALUE"""),4.0)</f>
        <v>4</v>
      </c>
      <c r="Q16" s="52">
        <f>IFERROR(__xludf.DUMMYFUNCTION("""COMPUTED_VALUE"""),3.0)</f>
        <v>3</v>
      </c>
      <c r="R16" s="52">
        <f>IFERROR(__xludf.DUMMYFUNCTION("""COMPUTED_VALUE"""),4.0)</f>
        <v>4</v>
      </c>
      <c r="S16" s="52">
        <f>IFERROR(__xludf.DUMMYFUNCTION("""COMPUTED_VALUE"""),4.0)</f>
        <v>4</v>
      </c>
      <c r="T16" s="52">
        <f>IFERROR(__xludf.DUMMYFUNCTION("""COMPUTED_VALUE"""),6.0)</f>
        <v>6</v>
      </c>
      <c r="U16" s="52">
        <f>IFERROR(__xludf.DUMMYFUNCTION("""COMPUTED_VALUE"""),3.0)</f>
        <v>3</v>
      </c>
      <c r="V16" s="52">
        <f>IFERROR(__xludf.DUMMYFUNCTION("""COMPUTED_VALUE"""),5.0)</f>
        <v>5</v>
      </c>
      <c r="W16" s="52">
        <f>IFERROR(__xludf.DUMMYFUNCTION("""COMPUTED_VALUE"""),38.0)</f>
        <v>38</v>
      </c>
      <c r="X16" s="52">
        <f>IFERROR(__xludf.DUMMYFUNCTION("""COMPUTED_VALUE"""),76.0)</f>
        <v>76</v>
      </c>
    </row>
    <row r="17">
      <c r="B17" s="52" t="str">
        <f>IFERROR(__xludf.DUMMYFUNCTION("""COMPUTED_VALUE"""),"x")</f>
        <v>x</v>
      </c>
      <c r="C17" s="52" t="str">
        <f>IFERROR(__xludf.DUMMYFUNCTION("""COMPUTED_VALUE"""),"Tate Trotter")</f>
        <v>Tate Trotter</v>
      </c>
      <c r="D17" s="52">
        <f>IFERROR(__xludf.DUMMYFUNCTION("""COMPUTED_VALUE"""),4.0)</f>
        <v>4</v>
      </c>
      <c r="E17" s="52">
        <f>IFERROR(__xludf.DUMMYFUNCTION("""COMPUTED_VALUE"""),5.0)</f>
        <v>5</v>
      </c>
      <c r="F17" s="52">
        <f>IFERROR(__xludf.DUMMYFUNCTION("""COMPUTED_VALUE"""),3.0)</f>
        <v>3</v>
      </c>
      <c r="G17" s="52">
        <f>IFERROR(__xludf.DUMMYFUNCTION("""COMPUTED_VALUE"""),5.0)</f>
        <v>5</v>
      </c>
      <c r="H17" s="52">
        <f>IFERROR(__xludf.DUMMYFUNCTION("""COMPUTED_VALUE"""),4.0)</f>
        <v>4</v>
      </c>
      <c r="I17" s="52">
        <f>IFERROR(__xludf.DUMMYFUNCTION("""COMPUTED_VALUE"""),5.0)</f>
        <v>5</v>
      </c>
      <c r="J17" s="52">
        <f>IFERROR(__xludf.DUMMYFUNCTION("""COMPUTED_VALUE"""),4.0)</f>
        <v>4</v>
      </c>
      <c r="K17" s="52">
        <f>IFERROR(__xludf.DUMMYFUNCTION("""COMPUTED_VALUE"""),4.0)</f>
        <v>4</v>
      </c>
      <c r="L17" s="52">
        <f>IFERROR(__xludf.DUMMYFUNCTION("""COMPUTED_VALUE"""),4.0)</f>
        <v>4</v>
      </c>
      <c r="M17" s="52">
        <f>IFERROR(__xludf.DUMMYFUNCTION("""COMPUTED_VALUE"""),38.0)</f>
        <v>38</v>
      </c>
      <c r="N17" s="52">
        <f>IFERROR(__xludf.DUMMYFUNCTION("""COMPUTED_VALUE"""),5.0)</f>
        <v>5</v>
      </c>
      <c r="O17" s="52">
        <f>IFERROR(__xludf.DUMMYFUNCTION("""COMPUTED_VALUE"""),4.0)</f>
        <v>4</v>
      </c>
      <c r="P17" s="52">
        <f>IFERROR(__xludf.DUMMYFUNCTION("""COMPUTED_VALUE"""),4.0)</f>
        <v>4</v>
      </c>
      <c r="Q17" s="52">
        <f>IFERROR(__xludf.DUMMYFUNCTION("""COMPUTED_VALUE"""),4.0)</f>
        <v>4</v>
      </c>
      <c r="R17" s="52">
        <f>IFERROR(__xludf.DUMMYFUNCTION("""COMPUTED_VALUE"""),5.0)</f>
        <v>5</v>
      </c>
      <c r="S17" s="52">
        <f>IFERROR(__xludf.DUMMYFUNCTION("""COMPUTED_VALUE"""),4.0)</f>
        <v>4</v>
      </c>
      <c r="T17" s="52">
        <f>IFERROR(__xludf.DUMMYFUNCTION("""COMPUTED_VALUE"""),3.0)</f>
        <v>3</v>
      </c>
      <c r="U17" s="52">
        <f>IFERROR(__xludf.DUMMYFUNCTION("""COMPUTED_VALUE"""),3.0)</f>
        <v>3</v>
      </c>
      <c r="V17" s="52">
        <f>IFERROR(__xludf.DUMMYFUNCTION("""COMPUTED_VALUE"""),6.0)</f>
        <v>6</v>
      </c>
      <c r="W17" s="52">
        <f>IFERROR(__xludf.DUMMYFUNCTION("""COMPUTED_VALUE"""),38.0)</f>
        <v>38</v>
      </c>
      <c r="X17" s="52">
        <f>IFERROR(__xludf.DUMMYFUNCTION("""COMPUTED_VALUE"""),76.0)</f>
        <v>76</v>
      </c>
    </row>
    <row r="18">
      <c r="B18" s="52" t="str">
        <f>IFERROR(__xludf.DUMMYFUNCTION("""COMPUTED_VALUE"""),"x")</f>
        <v>x</v>
      </c>
      <c r="C18" s="52" t="str">
        <f>IFERROR(__xludf.DUMMYFUNCTION("""COMPUTED_VALUE"""),"Tyler Hoxie")</f>
        <v>Tyler Hoxie</v>
      </c>
      <c r="D18" s="52">
        <f>IFERROR(__xludf.DUMMYFUNCTION("""COMPUTED_VALUE"""),4.0)</f>
        <v>4</v>
      </c>
      <c r="E18" s="52">
        <f>IFERROR(__xludf.DUMMYFUNCTION("""COMPUTED_VALUE"""),5.0)</f>
        <v>5</v>
      </c>
      <c r="F18" s="52">
        <f>IFERROR(__xludf.DUMMYFUNCTION("""COMPUTED_VALUE"""),3.0)</f>
        <v>3</v>
      </c>
      <c r="G18" s="52">
        <f>IFERROR(__xludf.DUMMYFUNCTION("""COMPUTED_VALUE"""),6.0)</f>
        <v>6</v>
      </c>
      <c r="H18" s="52">
        <f>IFERROR(__xludf.DUMMYFUNCTION("""COMPUTED_VALUE"""),4.0)</f>
        <v>4</v>
      </c>
      <c r="I18" s="52">
        <f>IFERROR(__xludf.DUMMYFUNCTION("""COMPUTED_VALUE"""),4.0)</f>
        <v>4</v>
      </c>
      <c r="J18" s="52">
        <f>IFERROR(__xludf.DUMMYFUNCTION("""COMPUTED_VALUE"""),3.0)</f>
        <v>3</v>
      </c>
      <c r="K18" s="52">
        <f>IFERROR(__xludf.DUMMYFUNCTION("""COMPUTED_VALUE"""),4.0)</f>
        <v>4</v>
      </c>
      <c r="L18" s="52">
        <f>IFERROR(__xludf.DUMMYFUNCTION("""COMPUTED_VALUE"""),4.0)</f>
        <v>4</v>
      </c>
      <c r="M18" s="52">
        <f>IFERROR(__xludf.DUMMYFUNCTION("""COMPUTED_VALUE"""),37.0)</f>
        <v>37</v>
      </c>
      <c r="N18" s="52">
        <f>IFERROR(__xludf.DUMMYFUNCTION("""COMPUTED_VALUE"""),7.0)</f>
        <v>7</v>
      </c>
      <c r="O18" s="52">
        <f>IFERROR(__xludf.DUMMYFUNCTION("""COMPUTED_VALUE"""),5.0)</f>
        <v>5</v>
      </c>
      <c r="P18" s="52">
        <f>IFERROR(__xludf.DUMMYFUNCTION("""COMPUTED_VALUE"""),4.0)</f>
        <v>4</v>
      </c>
      <c r="Q18" s="52">
        <f>IFERROR(__xludf.DUMMYFUNCTION("""COMPUTED_VALUE"""),3.0)</f>
        <v>3</v>
      </c>
      <c r="R18" s="52">
        <f>IFERROR(__xludf.DUMMYFUNCTION("""COMPUTED_VALUE"""),4.0)</f>
        <v>4</v>
      </c>
      <c r="S18" s="52">
        <f>IFERROR(__xludf.DUMMYFUNCTION("""COMPUTED_VALUE"""),5.0)</f>
        <v>5</v>
      </c>
      <c r="T18" s="52">
        <f>IFERROR(__xludf.DUMMYFUNCTION("""COMPUTED_VALUE"""),5.0)</f>
        <v>5</v>
      </c>
      <c r="U18" s="52">
        <f>IFERROR(__xludf.DUMMYFUNCTION("""COMPUTED_VALUE"""),4.0)</f>
        <v>4</v>
      </c>
      <c r="V18" s="52">
        <f>IFERROR(__xludf.DUMMYFUNCTION("""COMPUTED_VALUE"""),5.0)</f>
        <v>5</v>
      </c>
      <c r="W18" s="52">
        <f>IFERROR(__xludf.DUMMYFUNCTION("""COMPUTED_VALUE"""),42.0)</f>
        <v>42</v>
      </c>
      <c r="X18" s="52">
        <f>IFERROR(__xludf.DUMMYFUNCTION("""COMPUTED_VALUE"""),79.0)</f>
        <v>79</v>
      </c>
    </row>
    <row r="19">
      <c r="A19" s="47" t="s">
        <v>36</v>
      </c>
      <c r="B19" s="51" t="str">
        <f>IFERROR(__xludf.DUMMYFUNCTION("IMPORTRANGE(Key!$B5,""'Group'!a4:w7"")"),"x")</f>
        <v>x</v>
      </c>
      <c r="C19" s="51" t="str">
        <f>IFERROR(__xludf.DUMMYFUNCTION("""COMPUTED_VALUE"""),"Ty Peterson")</f>
        <v>Ty Peterson</v>
      </c>
      <c r="D19" s="52">
        <f>IFERROR(__xludf.DUMMYFUNCTION("""COMPUTED_VALUE"""),4.0)</f>
        <v>4</v>
      </c>
      <c r="E19" s="52">
        <f>IFERROR(__xludf.DUMMYFUNCTION("""COMPUTED_VALUE"""),5.0)</f>
        <v>5</v>
      </c>
      <c r="F19" s="52">
        <f>IFERROR(__xludf.DUMMYFUNCTION("""COMPUTED_VALUE"""),4.0)</f>
        <v>4</v>
      </c>
      <c r="G19" s="52">
        <f>IFERROR(__xludf.DUMMYFUNCTION("""COMPUTED_VALUE"""),4.0)</f>
        <v>4</v>
      </c>
      <c r="H19" s="52">
        <f>IFERROR(__xludf.DUMMYFUNCTION("""COMPUTED_VALUE"""),4.0)</f>
        <v>4</v>
      </c>
      <c r="I19" s="52">
        <f>IFERROR(__xludf.DUMMYFUNCTION("""COMPUTED_VALUE"""),6.0)</f>
        <v>6</v>
      </c>
      <c r="J19" s="52">
        <f>IFERROR(__xludf.DUMMYFUNCTION("""COMPUTED_VALUE"""),3.0)</f>
        <v>3</v>
      </c>
      <c r="K19" s="52">
        <f>IFERROR(__xludf.DUMMYFUNCTION("""COMPUTED_VALUE"""),3.0)</f>
        <v>3</v>
      </c>
      <c r="L19" s="52">
        <f>IFERROR(__xludf.DUMMYFUNCTION("""COMPUTED_VALUE"""),4.0)</f>
        <v>4</v>
      </c>
      <c r="M19" s="52">
        <f>IFERROR(__xludf.DUMMYFUNCTION("""COMPUTED_VALUE"""),37.0)</f>
        <v>37</v>
      </c>
      <c r="N19" s="52">
        <f>IFERROR(__xludf.DUMMYFUNCTION("""COMPUTED_VALUE"""),6.0)</f>
        <v>6</v>
      </c>
      <c r="O19" s="52">
        <f>IFERROR(__xludf.DUMMYFUNCTION("""COMPUTED_VALUE"""),4.0)</f>
        <v>4</v>
      </c>
      <c r="P19" s="52">
        <f>IFERROR(__xludf.DUMMYFUNCTION("""COMPUTED_VALUE"""),4.0)</f>
        <v>4</v>
      </c>
      <c r="Q19" s="52">
        <f>IFERROR(__xludf.DUMMYFUNCTION("""COMPUTED_VALUE"""),4.0)</f>
        <v>4</v>
      </c>
      <c r="R19" s="52">
        <f>IFERROR(__xludf.DUMMYFUNCTION("""COMPUTED_VALUE"""),4.0)</f>
        <v>4</v>
      </c>
      <c r="S19" s="52">
        <f>IFERROR(__xludf.DUMMYFUNCTION("""COMPUTED_VALUE"""),5.0)</f>
        <v>5</v>
      </c>
      <c r="T19" s="52">
        <f>IFERROR(__xludf.DUMMYFUNCTION("""COMPUTED_VALUE"""),8.0)</f>
        <v>8</v>
      </c>
      <c r="U19" s="52">
        <f>IFERROR(__xludf.DUMMYFUNCTION("""COMPUTED_VALUE"""),3.0)</f>
        <v>3</v>
      </c>
      <c r="V19" s="52">
        <f>IFERROR(__xludf.DUMMYFUNCTION("""COMPUTED_VALUE"""),5.0)</f>
        <v>5</v>
      </c>
      <c r="W19" s="52">
        <f>IFERROR(__xludf.DUMMYFUNCTION("""COMPUTED_VALUE"""),43.0)</f>
        <v>43</v>
      </c>
      <c r="X19" s="52">
        <f>IFERROR(__xludf.DUMMYFUNCTION("""COMPUTED_VALUE"""),80.0)</f>
        <v>80</v>
      </c>
    </row>
    <row r="20">
      <c r="B20" s="52" t="str">
        <f>IFERROR(__xludf.DUMMYFUNCTION("""COMPUTED_VALUE"""),"x")</f>
        <v>x</v>
      </c>
      <c r="C20" s="52" t="str">
        <f>IFERROR(__xludf.DUMMYFUNCTION("""COMPUTED_VALUE"""),"Julius Rauter")</f>
        <v>Julius Rauter</v>
      </c>
      <c r="D20" s="52">
        <f>IFERROR(__xludf.DUMMYFUNCTION("""COMPUTED_VALUE"""),4.0)</f>
        <v>4</v>
      </c>
      <c r="E20" s="52">
        <f>IFERROR(__xludf.DUMMYFUNCTION("""COMPUTED_VALUE"""),4.0)</f>
        <v>4</v>
      </c>
      <c r="F20" s="52">
        <f>IFERROR(__xludf.DUMMYFUNCTION("""COMPUTED_VALUE"""),3.0)</f>
        <v>3</v>
      </c>
      <c r="G20" s="52">
        <f>IFERROR(__xludf.DUMMYFUNCTION("""COMPUTED_VALUE"""),4.0)</f>
        <v>4</v>
      </c>
      <c r="H20" s="52">
        <f>IFERROR(__xludf.DUMMYFUNCTION("""COMPUTED_VALUE"""),4.0)</f>
        <v>4</v>
      </c>
      <c r="I20" s="52">
        <f>IFERROR(__xludf.DUMMYFUNCTION("""COMPUTED_VALUE"""),6.0)</f>
        <v>6</v>
      </c>
      <c r="J20" s="52">
        <f>IFERROR(__xludf.DUMMYFUNCTION("""COMPUTED_VALUE"""),4.0)</f>
        <v>4</v>
      </c>
      <c r="K20" s="52">
        <f>IFERROR(__xludf.DUMMYFUNCTION("""COMPUTED_VALUE"""),4.0)</f>
        <v>4</v>
      </c>
      <c r="L20" s="52">
        <f>IFERROR(__xludf.DUMMYFUNCTION("""COMPUTED_VALUE"""),6.0)</f>
        <v>6</v>
      </c>
      <c r="M20" s="52">
        <f>IFERROR(__xludf.DUMMYFUNCTION("""COMPUTED_VALUE"""),39.0)</f>
        <v>39</v>
      </c>
      <c r="N20" s="52">
        <f>IFERROR(__xludf.DUMMYFUNCTION("""COMPUTED_VALUE"""),5.0)</f>
        <v>5</v>
      </c>
      <c r="O20" s="52">
        <f>IFERROR(__xludf.DUMMYFUNCTION("""COMPUTED_VALUE"""),5.0)</f>
        <v>5</v>
      </c>
      <c r="P20" s="52">
        <f>IFERROR(__xludf.DUMMYFUNCTION("""COMPUTED_VALUE"""),4.0)</f>
        <v>4</v>
      </c>
      <c r="Q20" s="52">
        <f>IFERROR(__xludf.DUMMYFUNCTION("""COMPUTED_VALUE"""),3.0)</f>
        <v>3</v>
      </c>
      <c r="R20" s="52">
        <f>IFERROR(__xludf.DUMMYFUNCTION("""COMPUTED_VALUE"""),4.0)</f>
        <v>4</v>
      </c>
      <c r="S20" s="52">
        <f>IFERROR(__xludf.DUMMYFUNCTION("""COMPUTED_VALUE"""),4.0)</f>
        <v>4</v>
      </c>
      <c r="T20" s="52">
        <f>IFERROR(__xludf.DUMMYFUNCTION("""COMPUTED_VALUE"""),7.0)</f>
        <v>7</v>
      </c>
      <c r="U20" s="52">
        <f>IFERROR(__xludf.DUMMYFUNCTION("""COMPUTED_VALUE"""),4.0)</f>
        <v>4</v>
      </c>
      <c r="V20" s="52">
        <f>IFERROR(__xludf.DUMMYFUNCTION("""COMPUTED_VALUE"""),5.0)</f>
        <v>5</v>
      </c>
      <c r="W20" s="52">
        <f>IFERROR(__xludf.DUMMYFUNCTION("""COMPUTED_VALUE"""),41.0)</f>
        <v>41</v>
      </c>
      <c r="X20" s="52">
        <f>IFERROR(__xludf.DUMMYFUNCTION("""COMPUTED_VALUE"""),80.0)</f>
        <v>80</v>
      </c>
    </row>
    <row r="21">
      <c r="B21" s="52" t="str">
        <f>IFERROR(__xludf.DUMMYFUNCTION("""COMPUTED_VALUE"""),"x")</f>
        <v>x</v>
      </c>
      <c r="C21" s="52" t="str">
        <f>IFERROR(__xludf.DUMMYFUNCTION("""COMPUTED_VALUE"""),"Cooper Hardison")</f>
        <v>Cooper Hardison</v>
      </c>
      <c r="D21" s="52">
        <f>IFERROR(__xludf.DUMMYFUNCTION("""COMPUTED_VALUE"""),3.0)</f>
        <v>3</v>
      </c>
      <c r="E21" s="52">
        <f>IFERROR(__xludf.DUMMYFUNCTION("""COMPUTED_VALUE"""),5.0)</f>
        <v>5</v>
      </c>
      <c r="F21" s="52">
        <f>IFERROR(__xludf.DUMMYFUNCTION("""COMPUTED_VALUE"""),4.0)</f>
        <v>4</v>
      </c>
      <c r="G21" s="52">
        <f>IFERROR(__xludf.DUMMYFUNCTION("""COMPUTED_VALUE"""),6.0)</f>
        <v>6</v>
      </c>
      <c r="H21" s="52">
        <f>IFERROR(__xludf.DUMMYFUNCTION("""COMPUTED_VALUE"""),4.0)</f>
        <v>4</v>
      </c>
      <c r="I21" s="52">
        <f>IFERROR(__xludf.DUMMYFUNCTION("""COMPUTED_VALUE"""),6.0)</f>
        <v>6</v>
      </c>
      <c r="J21" s="52">
        <f>IFERROR(__xludf.DUMMYFUNCTION("""COMPUTED_VALUE"""),3.0)</f>
        <v>3</v>
      </c>
      <c r="K21" s="52">
        <f>IFERROR(__xludf.DUMMYFUNCTION("""COMPUTED_VALUE"""),4.0)</f>
        <v>4</v>
      </c>
      <c r="L21" s="52">
        <f>IFERROR(__xludf.DUMMYFUNCTION("""COMPUTED_VALUE"""),4.0)</f>
        <v>4</v>
      </c>
      <c r="M21" s="52">
        <f>IFERROR(__xludf.DUMMYFUNCTION("""COMPUTED_VALUE"""),39.0)</f>
        <v>39</v>
      </c>
      <c r="N21" s="52">
        <f>IFERROR(__xludf.DUMMYFUNCTION("""COMPUTED_VALUE"""),6.0)</f>
        <v>6</v>
      </c>
      <c r="O21" s="52">
        <f>IFERROR(__xludf.DUMMYFUNCTION("""COMPUTED_VALUE"""),5.0)</f>
        <v>5</v>
      </c>
      <c r="P21" s="52">
        <f>IFERROR(__xludf.DUMMYFUNCTION("""COMPUTED_VALUE"""),3.0)</f>
        <v>3</v>
      </c>
      <c r="Q21" s="52">
        <f>IFERROR(__xludf.DUMMYFUNCTION("""COMPUTED_VALUE"""),3.0)</f>
        <v>3</v>
      </c>
      <c r="R21" s="52">
        <f>IFERROR(__xludf.DUMMYFUNCTION("""COMPUTED_VALUE"""),5.0)</f>
        <v>5</v>
      </c>
      <c r="S21" s="52">
        <f>IFERROR(__xludf.DUMMYFUNCTION("""COMPUTED_VALUE"""),4.0)</f>
        <v>4</v>
      </c>
      <c r="T21" s="52">
        <f>IFERROR(__xludf.DUMMYFUNCTION("""COMPUTED_VALUE"""),5.0)</f>
        <v>5</v>
      </c>
      <c r="U21" s="52">
        <f>IFERROR(__xludf.DUMMYFUNCTION("""COMPUTED_VALUE"""),3.0)</f>
        <v>3</v>
      </c>
      <c r="V21" s="52">
        <f>IFERROR(__xludf.DUMMYFUNCTION("""COMPUTED_VALUE"""),3.0)</f>
        <v>3</v>
      </c>
      <c r="W21" s="52">
        <f>IFERROR(__xludf.DUMMYFUNCTION("""COMPUTED_VALUE"""),37.0)</f>
        <v>37</v>
      </c>
      <c r="X21" s="52">
        <f>IFERROR(__xludf.DUMMYFUNCTION("""COMPUTED_VALUE"""),76.0)</f>
        <v>76</v>
      </c>
    </row>
    <row r="22">
      <c r="B22" s="52" t="str">
        <f>IFERROR(__xludf.DUMMYFUNCTION("""COMPUTED_VALUE"""),"x")</f>
        <v>x</v>
      </c>
      <c r="C22" s="52" t="str">
        <f>IFERROR(__xludf.DUMMYFUNCTION("""COMPUTED_VALUE"""),"Santiago Nieto")</f>
        <v>Santiago Nieto</v>
      </c>
      <c r="D22" s="52">
        <f>IFERROR(__xludf.DUMMYFUNCTION("""COMPUTED_VALUE"""),4.0)</f>
        <v>4</v>
      </c>
      <c r="E22" s="52">
        <f>IFERROR(__xludf.DUMMYFUNCTION("""COMPUTED_VALUE"""),6.0)</f>
        <v>6</v>
      </c>
      <c r="F22" s="52">
        <f>IFERROR(__xludf.DUMMYFUNCTION("""COMPUTED_VALUE"""),3.0)</f>
        <v>3</v>
      </c>
      <c r="G22" s="52">
        <f>IFERROR(__xludf.DUMMYFUNCTION("""COMPUTED_VALUE"""),6.0)</f>
        <v>6</v>
      </c>
      <c r="H22" s="52">
        <f>IFERROR(__xludf.DUMMYFUNCTION("""COMPUTED_VALUE"""),6.0)</f>
        <v>6</v>
      </c>
      <c r="I22" s="52">
        <f>IFERROR(__xludf.DUMMYFUNCTION("""COMPUTED_VALUE"""),5.0)</f>
        <v>5</v>
      </c>
      <c r="J22" s="52">
        <f>IFERROR(__xludf.DUMMYFUNCTION("""COMPUTED_VALUE"""),4.0)</f>
        <v>4</v>
      </c>
      <c r="K22" s="52">
        <f>IFERROR(__xludf.DUMMYFUNCTION("""COMPUTED_VALUE"""),4.0)</f>
        <v>4</v>
      </c>
      <c r="L22" s="52">
        <f>IFERROR(__xludf.DUMMYFUNCTION("""COMPUTED_VALUE"""),4.0)</f>
        <v>4</v>
      </c>
      <c r="M22" s="52">
        <f>IFERROR(__xludf.DUMMYFUNCTION("""COMPUTED_VALUE"""),42.0)</f>
        <v>42</v>
      </c>
      <c r="N22" s="52">
        <f>IFERROR(__xludf.DUMMYFUNCTION("""COMPUTED_VALUE"""),7.0)</f>
        <v>7</v>
      </c>
      <c r="O22" s="52">
        <f>IFERROR(__xludf.DUMMYFUNCTION("""COMPUTED_VALUE"""),6.0)</f>
        <v>6</v>
      </c>
      <c r="P22" s="52">
        <f>IFERROR(__xludf.DUMMYFUNCTION("""COMPUTED_VALUE"""),4.0)</f>
        <v>4</v>
      </c>
      <c r="Q22" s="52">
        <f>IFERROR(__xludf.DUMMYFUNCTION("""COMPUTED_VALUE"""),3.0)</f>
        <v>3</v>
      </c>
      <c r="R22" s="52">
        <f>IFERROR(__xludf.DUMMYFUNCTION("""COMPUTED_VALUE"""),5.0)</f>
        <v>5</v>
      </c>
      <c r="S22" s="52">
        <f>IFERROR(__xludf.DUMMYFUNCTION("""COMPUTED_VALUE"""),4.0)</f>
        <v>4</v>
      </c>
      <c r="T22" s="52">
        <f>IFERROR(__xludf.DUMMYFUNCTION("""COMPUTED_VALUE"""),9.0)</f>
        <v>9</v>
      </c>
      <c r="U22" s="52">
        <f>IFERROR(__xludf.DUMMYFUNCTION("""COMPUTED_VALUE"""),4.0)</f>
        <v>4</v>
      </c>
      <c r="V22" s="52">
        <f>IFERROR(__xludf.DUMMYFUNCTION("""COMPUTED_VALUE"""),5.0)</f>
        <v>5</v>
      </c>
      <c r="W22" s="52">
        <f>IFERROR(__xludf.DUMMYFUNCTION("""COMPUTED_VALUE"""),47.0)</f>
        <v>47</v>
      </c>
      <c r="X22" s="52">
        <f>IFERROR(__xludf.DUMMYFUNCTION("""COMPUTED_VALUE"""),89.0)</f>
        <v>89</v>
      </c>
    </row>
    <row r="23">
      <c r="A23" s="47" t="s">
        <v>43</v>
      </c>
      <c r="B23" s="51" t="str">
        <f>IFERROR(__xludf.DUMMYFUNCTION("IMPORTRANGE(Key!$B6,""'Group'!a4:w7"")"),"x")</f>
        <v>x</v>
      </c>
      <c r="C23" s="51" t="str">
        <f>IFERROR(__xludf.DUMMYFUNCTION("""COMPUTED_VALUE"""),"Inaki Berezadi")</f>
        <v>Inaki Berezadi</v>
      </c>
      <c r="D23" s="52">
        <f>IFERROR(__xludf.DUMMYFUNCTION("""COMPUTED_VALUE"""),3.0)</f>
        <v>3</v>
      </c>
      <c r="E23" s="52">
        <f>IFERROR(__xludf.DUMMYFUNCTION("""COMPUTED_VALUE"""),8.0)</f>
        <v>8</v>
      </c>
      <c r="F23" s="52">
        <f>IFERROR(__xludf.DUMMYFUNCTION("""COMPUTED_VALUE"""),4.0)</f>
        <v>4</v>
      </c>
      <c r="G23" s="52">
        <f>IFERROR(__xludf.DUMMYFUNCTION("""COMPUTED_VALUE"""),6.0)</f>
        <v>6</v>
      </c>
      <c r="H23" s="52">
        <f>IFERROR(__xludf.DUMMYFUNCTION("""COMPUTED_VALUE"""),5.0)</f>
        <v>5</v>
      </c>
      <c r="I23" s="52">
        <f>IFERROR(__xludf.DUMMYFUNCTION("""COMPUTED_VALUE"""),5.0)</f>
        <v>5</v>
      </c>
      <c r="J23" s="52">
        <f>IFERROR(__xludf.DUMMYFUNCTION("""COMPUTED_VALUE"""),4.0)</f>
        <v>4</v>
      </c>
      <c r="K23" s="52">
        <f>IFERROR(__xludf.DUMMYFUNCTION("""COMPUTED_VALUE"""),4.0)</f>
        <v>4</v>
      </c>
      <c r="L23" s="52">
        <f>IFERROR(__xludf.DUMMYFUNCTION("""COMPUTED_VALUE"""),5.0)</f>
        <v>5</v>
      </c>
      <c r="M23" s="52">
        <f>IFERROR(__xludf.DUMMYFUNCTION("""COMPUTED_VALUE"""),44.0)</f>
        <v>44</v>
      </c>
      <c r="N23" s="52">
        <f>IFERROR(__xludf.DUMMYFUNCTION("""COMPUTED_VALUE"""),6.0)</f>
        <v>6</v>
      </c>
      <c r="O23" s="52">
        <f>IFERROR(__xludf.DUMMYFUNCTION("""COMPUTED_VALUE"""),4.0)</f>
        <v>4</v>
      </c>
      <c r="P23" s="52">
        <f>IFERROR(__xludf.DUMMYFUNCTION("""COMPUTED_VALUE"""),4.0)</f>
        <v>4</v>
      </c>
      <c r="Q23" s="52">
        <f>IFERROR(__xludf.DUMMYFUNCTION("""COMPUTED_VALUE"""),3.0)</f>
        <v>3</v>
      </c>
      <c r="R23" s="52">
        <f>IFERROR(__xludf.DUMMYFUNCTION("""COMPUTED_VALUE"""),4.0)</f>
        <v>4</v>
      </c>
      <c r="S23" s="52">
        <f>IFERROR(__xludf.DUMMYFUNCTION("""COMPUTED_VALUE"""),3.0)</f>
        <v>3</v>
      </c>
      <c r="T23" s="52">
        <f>IFERROR(__xludf.DUMMYFUNCTION("""COMPUTED_VALUE"""),6.0)</f>
        <v>6</v>
      </c>
      <c r="U23" s="52">
        <f>IFERROR(__xludf.DUMMYFUNCTION("""COMPUTED_VALUE"""),3.0)</f>
        <v>3</v>
      </c>
      <c r="V23" s="52">
        <f>IFERROR(__xludf.DUMMYFUNCTION("""COMPUTED_VALUE"""),4.0)</f>
        <v>4</v>
      </c>
      <c r="W23" s="52">
        <f>IFERROR(__xludf.DUMMYFUNCTION("""COMPUTED_VALUE"""),37.0)</f>
        <v>37</v>
      </c>
      <c r="X23" s="52">
        <f>IFERROR(__xludf.DUMMYFUNCTION("""COMPUTED_VALUE"""),81.0)</f>
        <v>81</v>
      </c>
    </row>
    <row r="24">
      <c r="B24" s="52" t="str">
        <f>IFERROR(__xludf.DUMMYFUNCTION("""COMPUTED_VALUE"""),"x")</f>
        <v>x</v>
      </c>
      <c r="C24" s="52" t="str">
        <f>IFERROR(__xludf.DUMMYFUNCTION("""COMPUTED_VALUE"""),"Karsten Kern")</f>
        <v>Karsten Kern</v>
      </c>
      <c r="D24" s="52">
        <f>IFERROR(__xludf.DUMMYFUNCTION("""COMPUTED_VALUE"""),3.0)</f>
        <v>3</v>
      </c>
      <c r="E24" s="52">
        <f>IFERROR(__xludf.DUMMYFUNCTION("""COMPUTED_VALUE"""),7.0)</f>
        <v>7</v>
      </c>
      <c r="F24" s="52">
        <f>IFERROR(__xludf.DUMMYFUNCTION("""COMPUTED_VALUE"""),4.0)</f>
        <v>4</v>
      </c>
      <c r="G24" s="52">
        <f>IFERROR(__xludf.DUMMYFUNCTION("""COMPUTED_VALUE"""),4.0)</f>
        <v>4</v>
      </c>
      <c r="H24" s="52">
        <f>IFERROR(__xludf.DUMMYFUNCTION("""COMPUTED_VALUE"""),5.0)</f>
        <v>5</v>
      </c>
      <c r="I24" s="52">
        <f>IFERROR(__xludf.DUMMYFUNCTION("""COMPUTED_VALUE"""),5.0)</f>
        <v>5</v>
      </c>
      <c r="J24" s="52">
        <f>IFERROR(__xludf.DUMMYFUNCTION("""COMPUTED_VALUE"""),3.0)</f>
        <v>3</v>
      </c>
      <c r="K24" s="52">
        <f>IFERROR(__xludf.DUMMYFUNCTION("""COMPUTED_VALUE"""),3.0)</f>
        <v>3</v>
      </c>
      <c r="L24" s="52">
        <f>IFERROR(__xludf.DUMMYFUNCTION("""COMPUTED_VALUE"""),4.0)</f>
        <v>4</v>
      </c>
      <c r="M24" s="52">
        <f>IFERROR(__xludf.DUMMYFUNCTION("""COMPUTED_VALUE"""),38.0)</f>
        <v>38</v>
      </c>
      <c r="N24" s="52">
        <f>IFERROR(__xludf.DUMMYFUNCTION("""COMPUTED_VALUE"""),8.0)</f>
        <v>8</v>
      </c>
      <c r="O24" s="52">
        <f>IFERROR(__xludf.DUMMYFUNCTION("""COMPUTED_VALUE"""),5.0)</f>
        <v>5</v>
      </c>
      <c r="P24" s="52">
        <f>IFERROR(__xludf.DUMMYFUNCTION("""COMPUTED_VALUE"""),5.0)</f>
        <v>5</v>
      </c>
      <c r="Q24" s="52">
        <f>IFERROR(__xludf.DUMMYFUNCTION("""COMPUTED_VALUE"""),4.0)</f>
        <v>4</v>
      </c>
      <c r="R24" s="52">
        <f>IFERROR(__xludf.DUMMYFUNCTION("""COMPUTED_VALUE"""),5.0)</f>
        <v>5</v>
      </c>
      <c r="S24" s="52">
        <f>IFERROR(__xludf.DUMMYFUNCTION("""COMPUTED_VALUE"""),4.0)</f>
        <v>4</v>
      </c>
      <c r="T24" s="52">
        <f>IFERROR(__xludf.DUMMYFUNCTION("""COMPUTED_VALUE"""),6.0)</f>
        <v>6</v>
      </c>
      <c r="U24" s="52">
        <f>IFERROR(__xludf.DUMMYFUNCTION("""COMPUTED_VALUE"""),3.0)</f>
        <v>3</v>
      </c>
      <c r="V24" s="52">
        <f>IFERROR(__xludf.DUMMYFUNCTION("""COMPUTED_VALUE"""),5.0)</f>
        <v>5</v>
      </c>
      <c r="W24" s="52">
        <f>IFERROR(__xludf.DUMMYFUNCTION("""COMPUTED_VALUE"""),45.0)</f>
        <v>45</v>
      </c>
      <c r="X24" s="52">
        <f>IFERROR(__xludf.DUMMYFUNCTION("""COMPUTED_VALUE"""),83.0)</f>
        <v>83</v>
      </c>
    </row>
    <row r="25">
      <c r="B25" s="52" t="str">
        <f>IFERROR(__xludf.DUMMYFUNCTION("""COMPUTED_VALUE"""),"x")</f>
        <v>x</v>
      </c>
      <c r="C25" s="52" t="str">
        <f>IFERROR(__xludf.DUMMYFUNCTION("""COMPUTED_VALUE"""),"Caleb Smith")</f>
        <v>Caleb Smith</v>
      </c>
      <c r="D25" s="52">
        <f>IFERROR(__xludf.DUMMYFUNCTION("""COMPUTED_VALUE"""),4.0)</f>
        <v>4</v>
      </c>
      <c r="E25" s="52">
        <f>IFERROR(__xludf.DUMMYFUNCTION("""COMPUTED_VALUE"""),5.0)</f>
        <v>5</v>
      </c>
      <c r="F25" s="52">
        <f>IFERROR(__xludf.DUMMYFUNCTION("""COMPUTED_VALUE"""),3.0)</f>
        <v>3</v>
      </c>
      <c r="G25" s="52">
        <f>IFERROR(__xludf.DUMMYFUNCTION("""COMPUTED_VALUE"""),5.0)</f>
        <v>5</v>
      </c>
      <c r="H25" s="52">
        <f>IFERROR(__xludf.DUMMYFUNCTION("""COMPUTED_VALUE"""),4.0)</f>
        <v>4</v>
      </c>
      <c r="I25" s="52">
        <f>IFERROR(__xludf.DUMMYFUNCTION("""COMPUTED_VALUE"""),6.0)</f>
        <v>6</v>
      </c>
      <c r="J25" s="52">
        <f>IFERROR(__xludf.DUMMYFUNCTION("""COMPUTED_VALUE"""),4.0)</f>
        <v>4</v>
      </c>
      <c r="K25" s="52">
        <f>IFERROR(__xludf.DUMMYFUNCTION("""COMPUTED_VALUE"""),3.0)</f>
        <v>3</v>
      </c>
      <c r="L25" s="52">
        <f>IFERROR(__xludf.DUMMYFUNCTION("""COMPUTED_VALUE"""),4.0)</f>
        <v>4</v>
      </c>
      <c r="M25" s="52">
        <f>IFERROR(__xludf.DUMMYFUNCTION("""COMPUTED_VALUE"""),38.0)</f>
        <v>38</v>
      </c>
      <c r="N25" s="52">
        <f>IFERROR(__xludf.DUMMYFUNCTION("""COMPUTED_VALUE"""),6.0)</f>
        <v>6</v>
      </c>
      <c r="O25" s="52">
        <f>IFERROR(__xludf.DUMMYFUNCTION("""COMPUTED_VALUE"""),5.0)</f>
        <v>5</v>
      </c>
      <c r="P25" s="52">
        <f>IFERROR(__xludf.DUMMYFUNCTION("""COMPUTED_VALUE"""),4.0)</f>
        <v>4</v>
      </c>
      <c r="Q25" s="52">
        <f>IFERROR(__xludf.DUMMYFUNCTION("""COMPUTED_VALUE"""),2.0)</f>
        <v>2</v>
      </c>
      <c r="R25" s="52">
        <f>IFERROR(__xludf.DUMMYFUNCTION("""COMPUTED_VALUE"""),3.0)</f>
        <v>3</v>
      </c>
      <c r="S25" s="52">
        <f>IFERROR(__xludf.DUMMYFUNCTION("""COMPUTED_VALUE"""),4.0)</f>
        <v>4</v>
      </c>
      <c r="T25" s="52">
        <f>IFERROR(__xludf.DUMMYFUNCTION("""COMPUTED_VALUE"""),4.0)</f>
        <v>4</v>
      </c>
      <c r="U25" s="52">
        <f>IFERROR(__xludf.DUMMYFUNCTION("""COMPUTED_VALUE"""),2.0)</f>
        <v>2</v>
      </c>
      <c r="V25" s="52">
        <f>IFERROR(__xludf.DUMMYFUNCTION("""COMPUTED_VALUE"""),4.0)</f>
        <v>4</v>
      </c>
      <c r="W25" s="52">
        <f>IFERROR(__xludf.DUMMYFUNCTION("""COMPUTED_VALUE"""),34.0)</f>
        <v>34</v>
      </c>
      <c r="X25" s="52">
        <f>IFERROR(__xludf.DUMMYFUNCTION("""COMPUTED_VALUE"""),72.0)</f>
        <v>72</v>
      </c>
    </row>
    <row r="26">
      <c r="B26" s="52" t="str">
        <f>IFERROR(__xludf.DUMMYFUNCTION("""COMPUTED_VALUE"""),"x")</f>
        <v>x</v>
      </c>
      <c r="C26" s="52" t="str">
        <f>IFERROR(__xludf.DUMMYFUNCTION("""COMPUTED_VALUE"""),"Felipe Fortino")</f>
        <v>Felipe Fortino</v>
      </c>
      <c r="D26" s="52">
        <f>IFERROR(__xludf.DUMMYFUNCTION("""COMPUTED_VALUE"""),5.0)</f>
        <v>5</v>
      </c>
      <c r="E26" s="52">
        <f>IFERROR(__xludf.DUMMYFUNCTION("""COMPUTED_VALUE"""),5.0)</f>
        <v>5</v>
      </c>
      <c r="F26" s="52">
        <f>IFERROR(__xludf.DUMMYFUNCTION("""COMPUTED_VALUE"""),5.0)</f>
        <v>5</v>
      </c>
      <c r="G26" s="52">
        <f>IFERROR(__xludf.DUMMYFUNCTION("""COMPUTED_VALUE"""),6.0)</f>
        <v>6</v>
      </c>
      <c r="H26" s="52">
        <f>IFERROR(__xludf.DUMMYFUNCTION("""COMPUTED_VALUE"""),5.0)</f>
        <v>5</v>
      </c>
      <c r="I26" s="52">
        <f>IFERROR(__xludf.DUMMYFUNCTION("""COMPUTED_VALUE"""),8.0)</f>
        <v>8</v>
      </c>
      <c r="J26" s="52">
        <f>IFERROR(__xludf.DUMMYFUNCTION("""COMPUTED_VALUE"""),3.0)</f>
        <v>3</v>
      </c>
      <c r="K26" s="52">
        <f>IFERROR(__xludf.DUMMYFUNCTION("""COMPUTED_VALUE"""),5.0)</f>
        <v>5</v>
      </c>
      <c r="L26" s="52">
        <f>IFERROR(__xludf.DUMMYFUNCTION("""COMPUTED_VALUE"""),6.0)</f>
        <v>6</v>
      </c>
      <c r="M26" s="52">
        <f>IFERROR(__xludf.DUMMYFUNCTION("""COMPUTED_VALUE"""),48.0)</f>
        <v>48</v>
      </c>
      <c r="N26" s="52">
        <f>IFERROR(__xludf.DUMMYFUNCTION("""COMPUTED_VALUE"""),8.0)</f>
        <v>8</v>
      </c>
      <c r="O26" s="52">
        <f>IFERROR(__xludf.DUMMYFUNCTION("""COMPUTED_VALUE"""),4.0)</f>
        <v>4</v>
      </c>
      <c r="P26" s="52">
        <f>IFERROR(__xludf.DUMMYFUNCTION("""COMPUTED_VALUE"""),4.0)</f>
        <v>4</v>
      </c>
      <c r="Q26" s="52">
        <f>IFERROR(__xludf.DUMMYFUNCTION("""COMPUTED_VALUE"""),6.0)</f>
        <v>6</v>
      </c>
      <c r="R26" s="52">
        <f>IFERROR(__xludf.DUMMYFUNCTION("""COMPUTED_VALUE"""),5.0)</f>
        <v>5</v>
      </c>
      <c r="S26" s="52">
        <f>IFERROR(__xludf.DUMMYFUNCTION("""COMPUTED_VALUE"""),4.0)</f>
        <v>4</v>
      </c>
      <c r="T26" s="52">
        <f>IFERROR(__xludf.DUMMYFUNCTION("""COMPUTED_VALUE"""),5.0)</f>
        <v>5</v>
      </c>
      <c r="U26" s="52">
        <f>IFERROR(__xludf.DUMMYFUNCTION("""COMPUTED_VALUE"""),4.0)</f>
        <v>4</v>
      </c>
      <c r="V26" s="52">
        <f>IFERROR(__xludf.DUMMYFUNCTION("""COMPUTED_VALUE"""),7.0)</f>
        <v>7</v>
      </c>
      <c r="W26" s="52">
        <f>IFERROR(__xludf.DUMMYFUNCTION("""COMPUTED_VALUE"""),47.0)</f>
        <v>47</v>
      </c>
      <c r="X26" s="52">
        <f>IFERROR(__xludf.DUMMYFUNCTION("""COMPUTED_VALUE"""),95.0)</f>
        <v>95</v>
      </c>
    </row>
    <row r="27">
      <c r="A27" s="47" t="s">
        <v>50</v>
      </c>
      <c r="B27" s="51" t="str">
        <f>IFERROR(__xludf.DUMMYFUNCTION("IMPORTRANGE(Key!$B7,""'Group'!a4:w7"")"),"x")</f>
        <v>x</v>
      </c>
      <c r="C27" s="51" t="str">
        <f>IFERROR(__xludf.DUMMYFUNCTION("""COMPUTED_VALUE"""),"Brian Mays")</f>
        <v>Brian Mays</v>
      </c>
      <c r="D27" s="52">
        <f>IFERROR(__xludf.DUMMYFUNCTION("""COMPUTED_VALUE"""),6.0)</f>
        <v>6</v>
      </c>
      <c r="E27" s="52">
        <f>IFERROR(__xludf.DUMMYFUNCTION("""COMPUTED_VALUE"""),5.0)</f>
        <v>5</v>
      </c>
      <c r="F27" s="52">
        <f>IFERROR(__xludf.DUMMYFUNCTION("""COMPUTED_VALUE"""),3.0)</f>
        <v>3</v>
      </c>
      <c r="G27" s="52">
        <f>IFERROR(__xludf.DUMMYFUNCTION("""COMPUTED_VALUE"""),5.0)</f>
        <v>5</v>
      </c>
      <c r="H27" s="52">
        <f>IFERROR(__xludf.DUMMYFUNCTION("""COMPUTED_VALUE"""),4.0)</f>
        <v>4</v>
      </c>
      <c r="I27" s="52">
        <f>IFERROR(__xludf.DUMMYFUNCTION("""COMPUTED_VALUE"""),5.0)</f>
        <v>5</v>
      </c>
      <c r="J27" s="52">
        <f>IFERROR(__xludf.DUMMYFUNCTION("""COMPUTED_VALUE"""),4.0)</f>
        <v>4</v>
      </c>
      <c r="K27" s="52">
        <f>IFERROR(__xludf.DUMMYFUNCTION("""COMPUTED_VALUE"""),4.0)</f>
        <v>4</v>
      </c>
      <c r="L27" s="52">
        <f>IFERROR(__xludf.DUMMYFUNCTION("""COMPUTED_VALUE"""),4.0)</f>
        <v>4</v>
      </c>
      <c r="M27" s="52">
        <f>IFERROR(__xludf.DUMMYFUNCTION("""COMPUTED_VALUE"""),40.0)</f>
        <v>40</v>
      </c>
      <c r="N27" s="52">
        <f>IFERROR(__xludf.DUMMYFUNCTION("""COMPUTED_VALUE"""),7.0)</f>
        <v>7</v>
      </c>
      <c r="O27" s="52">
        <f>IFERROR(__xludf.DUMMYFUNCTION("""COMPUTED_VALUE"""),3.0)</f>
        <v>3</v>
      </c>
      <c r="P27" s="52">
        <f>IFERROR(__xludf.DUMMYFUNCTION("""COMPUTED_VALUE"""),4.0)</f>
        <v>4</v>
      </c>
      <c r="Q27" s="52">
        <f>IFERROR(__xludf.DUMMYFUNCTION("""COMPUTED_VALUE"""),4.0)</f>
        <v>4</v>
      </c>
      <c r="R27" s="52">
        <f>IFERROR(__xludf.DUMMYFUNCTION("""COMPUTED_VALUE"""),3.0)</f>
        <v>3</v>
      </c>
      <c r="S27" s="52">
        <f>IFERROR(__xludf.DUMMYFUNCTION("""COMPUTED_VALUE"""),5.0)</f>
        <v>5</v>
      </c>
      <c r="T27" s="52">
        <f>IFERROR(__xludf.DUMMYFUNCTION("""COMPUTED_VALUE"""),5.0)</f>
        <v>5</v>
      </c>
      <c r="U27" s="52">
        <f>IFERROR(__xludf.DUMMYFUNCTION("""COMPUTED_VALUE"""),3.0)</f>
        <v>3</v>
      </c>
      <c r="V27" s="52">
        <f>IFERROR(__xludf.DUMMYFUNCTION("""COMPUTED_VALUE"""),3.0)</f>
        <v>3</v>
      </c>
      <c r="W27" s="52">
        <f>IFERROR(__xludf.DUMMYFUNCTION("""COMPUTED_VALUE"""),37.0)</f>
        <v>37</v>
      </c>
      <c r="X27" s="52">
        <f>IFERROR(__xludf.DUMMYFUNCTION("""COMPUTED_VALUE"""),77.0)</f>
        <v>77</v>
      </c>
    </row>
    <row r="28">
      <c r="B28" s="52" t="str">
        <f>IFERROR(__xludf.DUMMYFUNCTION("""COMPUTED_VALUE"""),"x")</f>
        <v>x</v>
      </c>
      <c r="C28" s="52" t="str">
        <f>IFERROR(__xludf.DUMMYFUNCTION("""COMPUTED_VALUE"""),"Cauy Walters")</f>
        <v>Cauy Walters</v>
      </c>
      <c r="D28" s="52">
        <f>IFERROR(__xludf.DUMMYFUNCTION("""COMPUTED_VALUE"""),6.0)</f>
        <v>6</v>
      </c>
      <c r="E28" s="52">
        <f>IFERROR(__xludf.DUMMYFUNCTION("""COMPUTED_VALUE"""),5.0)</f>
        <v>5</v>
      </c>
      <c r="F28" s="52">
        <f>IFERROR(__xludf.DUMMYFUNCTION("""COMPUTED_VALUE"""),3.0)</f>
        <v>3</v>
      </c>
      <c r="G28" s="52">
        <f>IFERROR(__xludf.DUMMYFUNCTION("""COMPUTED_VALUE"""),3.0)</f>
        <v>3</v>
      </c>
      <c r="H28" s="52">
        <f>IFERROR(__xludf.DUMMYFUNCTION("""COMPUTED_VALUE"""),4.0)</f>
        <v>4</v>
      </c>
      <c r="I28" s="52">
        <f>IFERROR(__xludf.DUMMYFUNCTION("""COMPUTED_VALUE"""),6.0)</f>
        <v>6</v>
      </c>
      <c r="J28" s="52">
        <f>IFERROR(__xludf.DUMMYFUNCTION("""COMPUTED_VALUE"""),5.0)</f>
        <v>5</v>
      </c>
      <c r="K28" s="52">
        <f>IFERROR(__xludf.DUMMYFUNCTION("""COMPUTED_VALUE"""),6.0)</f>
        <v>6</v>
      </c>
      <c r="L28" s="52">
        <f>IFERROR(__xludf.DUMMYFUNCTION("""COMPUTED_VALUE"""),4.0)</f>
        <v>4</v>
      </c>
      <c r="M28" s="52">
        <f>IFERROR(__xludf.DUMMYFUNCTION("""COMPUTED_VALUE"""),42.0)</f>
        <v>42</v>
      </c>
      <c r="N28" s="52">
        <f>IFERROR(__xludf.DUMMYFUNCTION("""COMPUTED_VALUE"""),6.0)</f>
        <v>6</v>
      </c>
      <c r="O28" s="52">
        <f>IFERROR(__xludf.DUMMYFUNCTION("""COMPUTED_VALUE"""),3.0)</f>
        <v>3</v>
      </c>
      <c r="P28" s="52">
        <f>IFERROR(__xludf.DUMMYFUNCTION("""COMPUTED_VALUE"""),6.0)</f>
        <v>6</v>
      </c>
      <c r="Q28" s="52">
        <f>IFERROR(__xludf.DUMMYFUNCTION("""COMPUTED_VALUE"""),3.0)</f>
        <v>3</v>
      </c>
      <c r="R28" s="52">
        <f>IFERROR(__xludf.DUMMYFUNCTION("""COMPUTED_VALUE"""),4.0)</f>
        <v>4</v>
      </c>
      <c r="S28" s="52">
        <f>IFERROR(__xludf.DUMMYFUNCTION("""COMPUTED_VALUE"""),4.0)</f>
        <v>4</v>
      </c>
      <c r="T28" s="52">
        <f>IFERROR(__xludf.DUMMYFUNCTION("""COMPUTED_VALUE"""),6.0)</f>
        <v>6</v>
      </c>
      <c r="U28" s="52">
        <f>IFERROR(__xludf.DUMMYFUNCTION("""COMPUTED_VALUE"""),3.0)</f>
        <v>3</v>
      </c>
      <c r="V28" s="52">
        <f>IFERROR(__xludf.DUMMYFUNCTION("""COMPUTED_VALUE"""),4.0)</f>
        <v>4</v>
      </c>
      <c r="W28" s="52">
        <f>IFERROR(__xludf.DUMMYFUNCTION("""COMPUTED_VALUE"""),39.0)</f>
        <v>39</v>
      </c>
      <c r="X28" s="52">
        <f>IFERROR(__xludf.DUMMYFUNCTION("""COMPUTED_VALUE"""),81.0)</f>
        <v>81</v>
      </c>
    </row>
    <row r="29">
      <c r="B29" s="52" t="str">
        <f>IFERROR(__xludf.DUMMYFUNCTION("""COMPUTED_VALUE"""),"x")</f>
        <v>x</v>
      </c>
      <c r="C29" s="52" t="str">
        <f>IFERROR(__xludf.DUMMYFUNCTION("""COMPUTED_VALUE"""),"Luca Gisler")</f>
        <v>Luca Gisler</v>
      </c>
      <c r="D29" s="52">
        <f>IFERROR(__xludf.DUMMYFUNCTION("""COMPUTED_VALUE"""),4.0)</f>
        <v>4</v>
      </c>
      <c r="E29" s="52">
        <f>IFERROR(__xludf.DUMMYFUNCTION("""COMPUTED_VALUE"""),5.0)</f>
        <v>5</v>
      </c>
      <c r="F29" s="52">
        <f>IFERROR(__xludf.DUMMYFUNCTION("""COMPUTED_VALUE"""),4.0)</f>
        <v>4</v>
      </c>
      <c r="G29" s="52">
        <f>IFERROR(__xludf.DUMMYFUNCTION("""COMPUTED_VALUE"""),4.0)</f>
        <v>4</v>
      </c>
      <c r="H29" s="52">
        <f>IFERROR(__xludf.DUMMYFUNCTION("""COMPUTED_VALUE"""),4.0)</f>
        <v>4</v>
      </c>
      <c r="I29" s="52">
        <f>IFERROR(__xludf.DUMMYFUNCTION("""COMPUTED_VALUE"""),4.0)</f>
        <v>4</v>
      </c>
      <c r="J29" s="52">
        <f>IFERROR(__xludf.DUMMYFUNCTION("""COMPUTED_VALUE"""),3.0)</f>
        <v>3</v>
      </c>
      <c r="K29" s="52">
        <f>IFERROR(__xludf.DUMMYFUNCTION("""COMPUTED_VALUE"""),4.0)</f>
        <v>4</v>
      </c>
      <c r="L29" s="52">
        <f>IFERROR(__xludf.DUMMYFUNCTION("""COMPUTED_VALUE"""),4.0)</f>
        <v>4</v>
      </c>
      <c r="M29" s="52">
        <f>IFERROR(__xludf.DUMMYFUNCTION("""COMPUTED_VALUE"""),36.0)</f>
        <v>36</v>
      </c>
      <c r="N29" s="52">
        <f>IFERROR(__xludf.DUMMYFUNCTION("""COMPUTED_VALUE"""),7.0)</f>
        <v>7</v>
      </c>
      <c r="O29" s="52">
        <f>IFERROR(__xludf.DUMMYFUNCTION("""COMPUTED_VALUE"""),4.0)</f>
        <v>4</v>
      </c>
      <c r="P29" s="52">
        <f>IFERROR(__xludf.DUMMYFUNCTION("""COMPUTED_VALUE"""),4.0)</f>
        <v>4</v>
      </c>
      <c r="Q29" s="52">
        <f>IFERROR(__xludf.DUMMYFUNCTION("""COMPUTED_VALUE"""),3.0)</f>
        <v>3</v>
      </c>
      <c r="R29" s="52">
        <f>IFERROR(__xludf.DUMMYFUNCTION("""COMPUTED_VALUE"""),4.0)</f>
        <v>4</v>
      </c>
      <c r="S29" s="52">
        <f>IFERROR(__xludf.DUMMYFUNCTION("""COMPUTED_VALUE"""),4.0)</f>
        <v>4</v>
      </c>
      <c r="T29" s="52">
        <f>IFERROR(__xludf.DUMMYFUNCTION("""COMPUTED_VALUE"""),5.0)</f>
        <v>5</v>
      </c>
      <c r="U29" s="52">
        <f>IFERROR(__xludf.DUMMYFUNCTION("""COMPUTED_VALUE"""),3.0)</f>
        <v>3</v>
      </c>
      <c r="V29" s="52">
        <f>IFERROR(__xludf.DUMMYFUNCTION("""COMPUTED_VALUE"""),4.0)</f>
        <v>4</v>
      </c>
      <c r="W29" s="52">
        <f>IFERROR(__xludf.DUMMYFUNCTION("""COMPUTED_VALUE"""),38.0)</f>
        <v>38</v>
      </c>
      <c r="X29" s="52">
        <f>IFERROR(__xludf.DUMMYFUNCTION("""COMPUTED_VALUE"""),74.0)</f>
        <v>74</v>
      </c>
    </row>
    <row r="30">
      <c r="B30" s="52" t="str">
        <f>IFERROR(__xludf.DUMMYFUNCTION("""COMPUTED_VALUE"""),"x")</f>
        <v>x</v>
      </c>
      <c r="C30" s="52" t="str">
        <f>IFERROR(__xludf.DUMMYFUNCTION("""COMPUTED_VALUE"""),"Max Burleson")</f>
        <v>Max Burleson</v>
      </c>
      <c r="D30" s="52">
        <f>IFERROR(__xludf.DUMMYFUNCTION("""COMPUTED_VALUE"""),5.0)</f>
        <v>5</v>
      </c>
      <c r="E30" s="52">
        <f>IFERROR(__xludf.DUMMYFUNCTION("""COMPUTED_VALUE"""),5.0)</f>
        <v>5</v>
      </c>
      <c r="F30" s="52">
        <f>IFERROR(__xludf.DUMMYFUNCTION("""COMPUTED_VALUE"""),4.0)</f>
        <v>4</v>
      </c>
      <c r="G30" s="52">
        <f>IFERROR(__xludf.DUMMYFUNCTION("""COMPUTED_VALUE"""),6.0)</f>
        <v>6</v>
      </c>
      <c r="H30" s="52">
        <f>IFERROR(__xludf.DUMMYFUNCTION("""COMPUTED_VALUE"""),4.0)</f>
        <v>4</v>
      </c>
      <c r="I30" s="52">
        <f>IFERROR(__xludf.DUMMYFUNCTION("""COMPUTED_VALUE"""),6.0)</f>
        <v>6</v>
      </c>
      <c r="J30" s="52">
        <f>IFERROR(__xludf.DUMMYFUNCTION("""COMPUTED_VALUE"""),4.0)</f>
        <v>4</v>
      </c>
      <c r="K30" s="52">
        <f>IFERROR(__xludf.DUMMYFUNCTION("""COMPUTED_VALUE"""),5.0)</f>
        <v>5</v>
      </c>
      <c r="L30" s="52">
        <f>IFERROR(__xludf.DUMMYFUNCTION("""COMPUTED_VALUE"""),4.0)</f>
        <v>4</v>
      </c>
      <c r="M30" s="52">
        <f>IFERROR(__xludf.DUMMYFUNCTION("""COMPUTED_VALUE"""),43.0)</f>
        <v>43</v>
      </c>
      <c r="N30" s="52">
        <f>IFERROR(__xludf.DUMMYFUNCTION("""COMPUTED_VALUE"""),5.0)</f>
        <v>5</v>
      </c>
      <c r="O30" s="52">
        <f>IFERROR(__xludf.DUMMYFUNCTION("""COMPUTED_VALUE"""),4.0)</f>
        <v>4</v>
      </c>
      <c r="P30" s="52">
        <f>IFERROR(__xludf.DUMMYFUNCTION("""COMPUTED_VALUE"""),4.0)</f>
        <v>4</v>
      </c>
      <c r="Q30" s="52">
        <f>IFERROR(__xludf.DUMMYFUNCTION("""COMPUTED_VALUE"""),3.0)</f>
        <v>3</v>
      </c>
      <c r="R30" s="52">
        <f>IFERROR(__xludf.DUMMYFUNCTION("""COMPUTED_VALUE"""),5.0)</f>
        <v>5</v>
      </c>
      <c r="S30" s="52">
        <f>IFERROR(__xludf.DUMMYFUNCTION("""COMPUTED_VALUE"""),6.0)</f>
        <v>6</v>
      </c>
      <c r="T30" s="52">
        <f>IFERROR(__xludf.DUMMYFUNCTION("""COMPUTED_VALUE"""),6.0)</f>
        <v>6</v>
      </c>
      <c r="U30" s="52">
        <f>IFERROR(__xludf.DUMMYFUNCTION("""COMPUTED_VALUE"""),3.0)</f>
        <v>3</v>
      </c>
      <c r="V30" s="52">
        <f>IFERROR(__xludf.DUMMYFUNCTION("""COMPUTED_VALUE"""),5.0)</f>
        <v>5</v>
      </c>
      <c r="W30" s="52">
        <f>IFERROR(__xludf.DUMMYFUNCTION("""COMPUTED_VALUE"""),41.0)</f>
        <v>41</v>
      </c>
      <c r="X30" s="52">
        <f>IFERROR(__xludf.DUMMYFUNCTION("""COMPUTED_VALUE"""),84.0)</f>
        <v>84</v>
      </c>
    </row>
    <row r="31">
      <c r="A31" s="47" t="s">
        <v>56</v>
      </c>
      <c r="B31" s="51" t="str">
        <f>IFERROR(__xludf.DUMMYFUNCTION("IMPORTRANGE(Key!$B8,""'Group'!a4:w7"")"),"x")</f>
        <v>x</v>
      </c>
      <c r="C31" s="51" t="str">
        <f>IFERROR(__xludf.DUMMYFUNCTION("""COMPUTED_VALUE"""),"Jaden Woodward")</f>
        <v>Jaden Woodward</v>
      </c>
      <c r="D31" s="52">
        <f>IFERROR(__xludf.DUMMYFUNCTION("""COMPUTED_VALUE"""),5.0)</f>
        <v>5</v>
      </c>
      <c r="E31" s="52">
        <f>IFERROR(__xludf.DUMMYFUNCTION("""COMPUTED_VALUE"""),6.0)</f>
        <v>6</v>
      </c>
      <c r="F31" s="52">
        <f>IFERROR(__xludf.DUMMYFUNCTION("""COMPUTED_VALUE"""),4.0)</f>
        <v>4</v>
      </c>
      <c r="G31" s="52">
        <f>IFERROR(__xludf.DUMMYFUNCTION("""COMPUTED_VALUE"""),5.0)</f>
        <v>5</v>
      </c>
      <c r="H31" s="52">
        <f>IFERROR(__xludf.DUMMYFUNCTION("""COMPUTED_VALUE"""),4.0)</f>
        <v>4</v>
      </c>
      <c r="I31" s="52">
        <f>IFERROR(__xludf.DUMMYFUNCTION("""COMPUTED_VALUE"""),5.0)</f>
        <v>5</v>
      </c>
      <c r="J31" s="52">
        <f>IFERROR(__xludf.DUMMYFUNCTION("""COMPUTED_VALUE"""),4.0)</f>
        <v>4</v>
      </c>
      <c r="K31" s="52">
        <f>IFERROR(__xludf.DUMMYFUNCTION("""COMPUTED_VALUE"""),5.0)</f>
        <v>5</v>
      </c>
      <c r="L31" s="52">
        <f>IFERROR(__xludf.DUMMYFUNCTION("""COMPUTED_VALUE"""),6.0)</f>
        <v>6</v>
      </c>
      <c r="M31" s="52">
        <f>IFERROR(__xludf.DUMMYFUNCTION("""COMPUTED_VALUE"""),44.0)</f>
        <v>44</v>
      </c>
      <c r="N31" s="52">
        <f>IFERROR(__xludf.DUMMYFUNCTION("""COMPUTED_VALUE"""),6.0)</f>
        <v>6</v>
      </c>
      <c r="O31" s="52">
        <f>IFERROR(__xludf.DUMMYFUNCTION("""COMPUTED_VALUE"""),4.0)</f>
        <v>4</v>
      </c>
      <c r="P31" s="52">
        <f>IFERROR(__xludf.DUMMYFUNCTION("""COMPUTED_VALUE"""),5.0)</f>
        <v>5</v>
      </c>
      <c r="Q31" s="52">
        <f>IFERROR(__xludf.DUMMYFUNCTION("""COMPUTED_VALUE"""),4.0)</f>
        <v>4</v>
      </c>
      <c r="R31" s="52">
        <f>IFERROR(__xludf.DUMMYFUNCTION("""COMPUTED_VALUE"""),5.0)</f>
        <v>5</v>
      </c>
      <c r="S31" s="52">
        <f>IFERROR(__xludf.DUMMYFUNCTION("""COMPUTED_VALUE"""),4.0)</f>
        <v>4</v>
      </c>
      <c r="T31" s="52">
        <f>IFERROR(__xludf.DUMMYFUNCTION("""COMPUTED_VALUE"""),3.0)</f>
        <v>3</v>
      </c>
      <c r="U31" s="52">
        <f>IFERROR(__xludf.DUMMYFUNCTION("""COMPUTED_VALUE"""),4.0)</f>
        <v>4</v>
      </c>
      <c r="V31" s="52">
        <f>IFERROR(__xludf.DUMMYFUNCTION("""COMPUTED_VALUE"""),4.0)</f>
        <v>4</v>
      </c>
      <c r="W31" s="52">
        <f>IFERROR(__xludf.DUMMYFUNCTION("""COMPUTED_VALUE"""),39.0)</f>
        <v>39</v>
      </c>
      <c r="X31" s="52">
        <f>IFERROR(__xludf.DUMMYFUNCTION("""COMPUTED_VALUE"""),83.0)</f>
        <v>83</v>
      </c>
    </row>
    <row r="32">
      <c r="B32" s="52" t="str">
        <f>IFERROR(__xludf.DUMMYFUNCTION("""COMPUTED_VALUE"""),"x")</f>
        <v>x</v>
      </c>
      <c r="C32" s="52" t="str">
        <f>IFERROR(__xludf.DUMMYFUNCTION("""COMPUTED_VALUE"""),"Thomas Benninghoff")</f>
        <v>Thomas Benninghoff</v>
      </c>
      <c r="D32" s="52">
        <f>IFERROR(__xludf.DUMMYFUNCTION("""COMPUTED_VALUE"""),4.0)</f>
        <v>4</v>
      </c>
      <c r="E32" s="52">
        <f>IFERROR(__xludf.DUMMYFUNCTION("""COMPUTED_VALUE"""),6.0)</f>
        <v>6</v>
      </c>
      <c r="F32" s="52">
        <f>IFERROR(__xludf.DUMMYFUNCTION("""COMPUTED_VALUE"""),3.0)</f>
        <v>3</v>
      </c>
      <c r="G32" s="52">
        <f>IFERROR(__xludf.DUMMYFUNCTION("""COMPUTED_VALUE"""),5.0)</f>
        <v>5</v>
      </c>
      <c r="H32" s="52">
        <f>IFERROR(__xludf.DUMMYFUNCTION("""COMPUTED_VALUE"""),4.0)</f>
        <v>4</v>
      </c>
      <c r="I32" s="52">
        <f>IFERROR(__xludf.DUMMYFUNCTION("""COMPUTED_VALUE"""),6.0)</f>
        <v>6</v>
      </c>
      <c r="J32" s="52">
        <f>IFERROR(__xludf.DUMMYFUNCTION("""COMPUTED_VALUE"""),3.0)</f>
        <v>3</v>
      </c>
      <c r="K32" s="52">
        <f>IFERROR(__xludf.DUMMYFUNCTION("""COMPUTED_VALUE"""),5.0)</f>
        <v>5</v>
      </c>
      <c r="L32" s="52">
        <f>IFERROR(__xludf.DUMMYFUNCTION("""COMPUTED_VALUE"""),5.0)</f>
        <v>5</v>
      </c>
      <c r="M32" s="52">
        <f>IFERROR(__xludf.DUMMYFUNCTION("""COMPUTED_VALUE"""),41.0)</f>
        <v>41</v>
      </c>
      <c r="N32" s="52">
        <f>IFERROR(__xludf.DUMMYFUNCTION("""COMPUTED_VALUE"""),7.0)</f>
        <v>7</v>
      </c>
      <c r="O32" s="52">
        <f>IFERROR(__xludf.DUMMYFUNCTION("""COMPUTED_VALUE"""),4.0)</f>
        <v>4</v>
      </c>
      <c r="P32" s="52">
        <f>IFERROR(__xludf.DUMMYFUNCTION("""COMPUTED_VALUE"""),4.0)</f>
        <v>4</v>
      </c>
      <c r="Q32" s="52">
        <f>IFERROR(__xludf.DUMMYFUNCTION("""COMPUTED_VALUE"""),3.0)</f>
        <v>3</v>
      </c>
      <c r="R32" s="52">
        <f>IFERROR(__xludf.DUMMYFUNCTION("""COMPUTED_VALUE"""),4.0)</f>
        <v>4</v>
      </c>
      <c r="S32" s="52">
        <f>IFERROR(__xludf.DUMMYFUNCTION("""COMPUTED_VALUE"""),4.0)</f>
        <v>4</v>
      </c>
      <c r="T32" s="52">
        <f>IFERROR(__xludf.DUMMYFUNCTION("""COMPUTED_VALUE"""),10.0)</f>
        <v>10</v>
      </c>
      <c r="U32" s="52">
        <f>IFERROR(__xludf.DUMMYFUNCTION("""COMPUTED_VALUE"""),3.0)</f>
        <v>3</v>
      </c>
      <c r="V32" s="52">
        <f>IFERROR(__xludf.DUMMYFUNCTION("""COMPUTED_VALUE"""),5.0)</f>
        <v>5</v>
      </c>
      <c r="W32" s="52">
        <f>IFERROR(__xludf.DUMMYFUNCTION("""COMPUTED_VALUE"""),44.0)</f>
        <v>44</v>
      </c>
      <c r="X32" s="52">
        <f>IFERROR(__xludf.DUMMYFUNCTION("""COMPUTED_VALUE"""),85.0)</f>
        <v>85</v>
      </c>
    </row>
    <row r="33">
      <c r="B33" s="52" t="str">
        <f>IFERROR(__xludf.DUMMYFUNCTION("""COMPUTED_VALUE"""),"x")</f>
        <v>x</v>
      </c>
      <c r="C33" s="52" t="str">
        <f>IFERROR(__xludf.DUMMYFUNCTION("""COMPUTED_VALUE"""),"Luke O'Dell")</f>
        <v>Luke O'Dell</v>
      </c>
      <c r="D33" s="52">
        <f>IFERROR(__xludf.DUMMYFUNCTION("""COMPUTED_VALUE"""),5.0)</f>
        <v>5</v>
      </c>
      <c r="E33" s="52">
        <f>IFERROR(__xludf.DUMMYFUNCTION("""COMPUTED_VALUE"""),5.0)</f>
        <v>5</v>
      </c>
      <c r="F33" s="52">
        <f>IFERROR(__xludf.DUMMYFUNCTION("""COMPUTED_VALUE"""),3.0)</f>
        <v>3</v>
      </c>
      <c r="G33" s="52">
        <f>IFERROR(__xludf.DUMMYFUNCTION("""COMPUTED_VALUE"""),5.0)</f>
        <v>5</v>
      </c>
      <c r="H33" s="52">
        <f>IFERROR(__xludf.DUMMYFUNCTION("""COMPUTED_VALUE"""),5.0)</f>
        <v>5</v>
      </c>
      <c r="I33" s="52">
        <f>IFERROR(__xludf.DUMMYFUNCTION("""COMPUTED_VALUE"""),4.0)</f>
        <v>4</v>
      </c>
      <c r="J33" s="52">
        <f>IFERROR(__xludf.DUMMYFUNCTION("""COMPUTED_VALUE"""),3.0)</f>
        <v>3</v>
      </c>
      <c r="K33" s="52">
        <f>IFERROR(__xludf.DUMMYFUNCTION("""COMPUTED_VALUE"""),4.0)</f>
        <v>4</v>
      </c>
      <c r="L33" s="52">
        <f>IFERROR(__xludf.DUMMYFUNCTION("""COMPUTED_VALUE"""),4.0)</f>
        <v>4</v>
      </c>
      <c r="M33" s="52">
        <f>IFERROR(__xludf.DUMMYFUNCTION("""COMPUTED_VALUE"""),38.0)</f>
        <v>38</v>
      </c>
      <c r="N33" s="52">
        <f>IFERROR(__xludf.DUMMYFUNCTION("""COMPUTED_VALUE"""),6.0)</f>
        <v>6</v>
      </c>
      <c r="O33" s="52">
        <f>IFERROR(__xludf.DUMMYFUNCTION("""COMPUTED_VALUE"""),4.0)</f>
        <v>4</v>
      </c>
      <c r="P33" s="52">
        <f>IFERROR(__xludf.DUMMYFUNCTION("""COMPUTED_VALUE"""),3.0)</f>
        <v>3</v>
      </c>
      <c r="Q33" s="52">
        <f>IFERROR(__xludf.DUMMYFUNCTION("""COMPUTED_VALUE"""),3.0)</f>
        <v>3</v>
      </c>
      <c r="R33" s="52">
        <f>IFERROR(__xludf.DUMMYFUNCTION("""COMPUTED_VALUE"""),3.0)</f>
        <v>3</v>
      </c>
      <c r="S33" s="52">
        <f>IFERROR(__xludf.DUMMYFUNCTION("""COMPUTED_VALUE"""),4.0)</f>
        <v>4</v>
      </c>
      <c r="T33" s="52">
        <f>IFERROR(__xludf.DUMMYFUNCTION("""COMPUTED_VALUE"""),6.0)</f>
        <v>6</v>
      </c>
      <c r="U33" s="52">
        <f>IFERROR(__xludf.DUMMYFUNCTION("""COMPUTED_VALUE"""),3.0)</f>
        <v>3</v>
      </c>
      <c r="V33" s="52">
        <f>IFERROR(__xludf.DUMMYFUNCTION("""COMPUTED_VALUE"""),6.0)</f>
        <v>6</v>
      </c>
      <c r="W33" s="52">
        <f>IFERROR(__xludf.DUMMYFUNCTION("""COMPUTED_VALUE"""),38.0)</f>
        <v>38</v>
      </c>
      <c r="X33" s="52">
        <f>IFERROR(__xludf.DUMMYFUNCTION("""COMPUTED_VALUE"""),76.0)</f>
        <v>76</v>
      </c>
    </row>
    <row r="34">
      <c r="B34" s="52" t="str">
        <f>IFERROR(__xludf.DUMMYFUNCTION("""COMPUTED_VALUE"""),"x")</f>
        <v>x</v>
      </c>
      <c r="C34" s="52" t="str">
        <f>IFERROR(__xludf.DUMMYFUNCTION("""COMPUTED_VALUE"""),"Elijah Brinton")</f>
        <v>Elijah Brinton</v>
      </c>
      <c r="D34" s="52">
        <f>IFERROR(__xludf.DUMMYFUNCTION("""COMPUTED_VALUE"""),3.0)</f>
        <v>3</v>
      </c>
      <c r="E34" s="52">
        <f>IFERROR(__xludf.DUMMYFUNCTION("""COMPUTED_VALUE"""),5.0)</f>
        <v>5</v>
      </c>
      <c r="F34" s="52">
        <f>IFERROR(__xludf.DUMMYFUNCTION("""COMPUTED_VALUE"""),5.0)</f>
        <v>5</v>
      </c>
      <c r="G34" s="52">
        <f>IFERROR(__xludf.DUMMYFUNCTION("""COMPUTED_VALUE"""),6.0)</f>
        <v>6</v>
      </c>
      <c r="H34" s="52">
        <f>IFERROR(__xludf.DUMMYFUNCTION("""COMPUTED_VALUE"""),4.0)</f>
        <v>4</v>
      </c>
      <c r="I34" s="52">
        <f>IFERROR(__xludf.DUMMYFUNCTION("""COMPUTED_VALUE"""),4.0)</f>
        <v>4</v>
      </c>
      <c r="J34" s="52">
        <f>IFERROR(__xludf.DUMMYFUNCTION("""COMPUTED_VALUE"""),4.0)</f>
        <v>4</v>
      </c>
      <c r="K34" s="52">
        <f>IFERROR(__xludf.DUMMYFUNCTION("""COMPUTED_VALUE"""),4.0)</f>
        <v>4</v>
      </c>
      <c r="L34" s="52">
        <f>IFERROR(__xludf.DUMMYFUNCTION("""COMPUTED_VALUE"""),4.0)</f>
        <v>4</v>
      </c>
      <c r="M34" s="52">
        <f>IFERROR(__xludf.DUMMYFUNCTION("""COMPUTED_VALUE"""),39.0)</f>
        <v>39</v>
      </c>
      <c r="N34" s="52">
        <f>IFERROR(__xludf.DUMMYFUNCTION("""COMPUTED_VALUE"""),7.0)</f>
        <v>7</v>
      </c>
      <c r="O34" s="52">
        <f>IFERROR(__xludf.DUMMYFUNCTION("""COMPUTED_VALUE"""),4.0)</f>
        <v>4</v>
      </c>
      <c r="P34" s="52">
        <f>IFERROR(__xludf.DUMMYFUNCTION("""COMPUTED_VALUE"""),4.0)</f>
        <v>4</v>
      </c>
      <c r="Q34" s="52">
        <f>IFERROR(__xludf.DUMMYFUNCTION("""COMPUTED_VALUE"""),3.0)</f>
        <v>3</v>
      </c>
      <c r="R34" s="52">
        <f>IFERROR(__xludf.DUMMYFUNCTION("""COMPUTED_VALUE"""),5.0)</f>
        <v>5</v>
      </c>
      <c r="S34" s="52">
        <f>IFERROR(__xludf.DUMMYFUNCTION("""COMPUTED_VALUE"""),5.0)</f>
        <v>5</v>
      </c>
      <c r="T34" s="52">
        <f>IFERROR(__xludf.DUMMYFUNCTION("""COMPUTED_VALUE"""),8.0)</f>
        <v>8</v>
      </c>
      <c r="U34" s="52">
        <f>IFERROR(__xludf.DUMMYFUNCTION("""COMPUTED_VALUE"""),4.0)</f>
        <v>4</v>
      </c>
      <c r="V34" s="52">
        <f>IFERROR(__xludf.DUMMYFUNCTION("""COMPUTED_VALUE"""),4.0)</f>
        <v>4</v>
      </c>
      <c r="W34" s="52">
        <f>IFERROR(__xludf.DUMMYFUNCTION("""COMPUTED_VALUE"""),44.0)</f>
        <v>44</v>
      </c>
      <c r="X34" s="52">
        <f>IFERROR(__xludf.DUMMYFUNCTION("""COMPUTED_VALUE"""),83.0)</f>
        <v>83</v>
      </c>
    </row>
    <row r="35">
      <c r="A35" s="47" t="s">
        <v>63</v>
      </c>
      <c r="B35" s="51" t="str">
        <f>IFERROR(__xludf.DUMMYFUNCTION("IMPORTRANGE(Key!$B9,""'Group'!a4:w7"")"),"x")</f>
        <v>x</v>
      </c>
      <c r="C35" s="51" t="str">
        <f>IFERROR(__xludf.DUMMYFUNCTION("""COMPUTED_VALUE"""),"Tanner Story")</f>
        <v>Tanner Story</v>
      </c>
      <c r="D35" s="52">
        <f>IFERROR(__xludf.DUMMYFUNCTION("""COMPUTED_VALUE"""),4.0)</f>
        <v>4</v>
      </c>
      <c r="E35" s="52">
        <f>IFERROR(__xludf.DUMMYFUNCTION("""COMPUTED_VALUE"""),6.0)</f>
        <v>6</v>
      </c>
      <c r="F35" s="52">
        <f>IFERROR(__xludf.DUMMYFUNCTION("""COMPUTED_VALUE"""),3.0)</f>
        <v>3</v>
      </c>
      <c r="G35" s="52">
        <f>IFERROR(__xludf.DUMMYFUNCTION("""COMPUTED_VALUE"""),6.0)</f>
        <v>6</v>
      </c>
      <c r="H35" s="52">
        <f>IFERROR(__xludf.DUMMYFUNCTION("""COMPUTED_VALUE"""),4.0)</f>
        <v>4</v>
      </c>
      <c r="I35" s="52">
        <f>IFERROR(__xludf.DUMMYFUNCTION("""COMPUTED_VALUE"""),5.0)</f>
        <v>5</v>
      </c>
      <c r="J35" s="52">
        <f>IFERROR(__xludf.DUMMYFUNCTION("""COMPUTED_VALUE"""),5.0)</f>
        <v>5</v>
      </c>
      <c r="K35" s="52">
        <f>IFERROR(__xludf.DUMMYFUNCTION("""COMPUTED_VALUE"""),4.0)</f>
        <v>4</v>
      </c>
      <c r="L35" s="52">
        <f>IFERROR(__xludf.DUMMYFUNCTION("""COMPUTED_VALUE"""),4.0)</f>
        <v>4</v>
      </c>
      <c r="M35" s="52">
        <f>IFERROR(__xludf.DUMMYFUNCTION("""COMPUTED_VALUE"""),41.0)</f>
        <v>41</v>
      </c>
      <c r="N35" s="52">
        <f>IFERROR(__xludf.DUMMYFUNCTION("""COMPUTED_VALUE"""),7.0)</f>
        <v>7</v>
      </c>
      <c r="O35" s="52">
        <f>IFERROR(__xludf.DUMMYFUNCTION("""COMPUTED_VALUE"""),6.0)</f>
        <v>6</v>
      </c>
      <c r="P35" s="52">
        <f>IFERROR(__xludf.DUMMYFUNCTION("""COMPUTED_VALUE"""),4.0)</f>
        <v>4</v>
      </c>
      <c r="Q35" s="52">
        <f>IFERROR(__xludf.DUMMYFUNCTION("""COMPUTED_VALUE"""),4.0)</f>
        <v>4</v>
      </c>
      <c r="R35" s="52">
        <f>IFERROR(__xludf.DUMMYFUNCTION("""COMPUTED_VALUE"""),5.0)</f>
        <v>5</v>
      </c>
      <c r="S35" s="52">
        <f>IFERROR(__xludf.DUMMYFUNCTION("""COMPUTED_VALUE"""),4.0)</f>
        <v>4</v>
      </c>
      <c r="T35" s="52">
        <f>IFERROR(__xludf.DUMMYFUNCTION("""COMPUTED_VALUE"""),6.0)</f>
        <v>6</v>
      </c>
      <c r="U35" s="52">
        <f>IFERROR(__xludf.DUMMYFUNCTION("""COMPUTED_VALUE"""),4.0)</f>
        <v>4</v>
      </c>
      <c r="V35" s="52">
        <f>IFERROR(__xludf.DUMMYFUNCTION("""COMPUTED_VALUE"""),7.0)</f>
        <v>7</v>
      </c>
      <c r="W35" s="52">
        <f>IFERROR(__xludf.DUMMYFUNCTION("""COMPUTED_VALUE"""),47.0)</f>
        <v>47</v>
      </c>
      <c r="X35" s="52">
        <f>IFERROR(__xludf.DUMMYFUNCTION("""COMPUTED_VALUE"""),88.0)</f>
        <v>88</v>
      </c>
    </row>
    <row r="36">
      <c r="B36" s="52" t="str">
        <f>IFERROR(__xludf.DUMMYFUNCTION("""COMPUTED_VALUE"""),"x")</f>
        <v>x</v>
      </c>
      <c r="C36" s="52" t="str">
        <f>IFERROR(__xludf.DUMMYFUNCTION("""COMPUTED_VALUE"""),"Brock Heusinkvelt")</f>
        <v>Brock Heusinkvelt</v>
      </c>
      <c r="D36" s="52">
        <f>IFERROR(__xludf.DUMMYFUNCTION("""COMPUTED_VALUE"""),4.0)</f>
        <v>4</v>
      </c>
      <c r="E36" s="52">
        <f>IFERROR(__xludf.DUMMYFUNCTION("""COMPUTED_VALUE"""),7.0)</f>
        <v>7</v>
      </c>
      <c r="F36" s="52">
        <f>IFERROR(__xludf.DUMMYFUNCTION("""COMPUTED_VALUE"""),4.0)</f>
        <v>4</v>
      </c>
      <c r="G36" s="52">
        <f>IFERROR(__xludf.DUMMYFUNCTION("""COMPUTED_VALUE"""),6.0)</f>
        <v>6</v>
      </c>
      <c r="H36" s="52">
        <f>IFERROR(__xludf.DUMMYFUNCTION("""COMPUTED_VALUE"""),5.0)</f>
        <v>5</v>
      </c>
      <c r="I36" s="52">
        <f>IFERROR(__xludf.DUMMYFUNCTION("""COMPUTED_VALUE"""),4.0)</f>
        <v>4</v>
      </c>
      <c r="J36" s="52">
        <f>IFERROR(__xludf.DUMMYFUNCTION("""COMPUTED_VALUE"""),3.0)</f>
        <v>3</v>
      </c>
      <c r="K36" s="52">
        <f>IFERROR(__xludf.DUMMYFUNCTION("""COMPUTED_VALUE"""),5.0)</f>
        <v>5</v>
      </c>
      <c r="L36" s="52">
        <f>IFERROR(__xludf.DUMMYFUNCTION("""COMPUTED_VALUE"""),4.0)</f>
        <v>4</v>
      </c>
      <c r="M36" s="52">
        <f>IFERROR(__xludf.DUMMYFUNCTION("""COMPUTED_VALUE"""),42.0)</f>
        <v>42</v>
      </c>
      <c r="N36" s="52">
        <f>IFERROR(__xludf.DUMMYFUNCTION("""COMPUTED_VALUE"""),6.0)</f>
        <v>6</v>
      </c>
      <c r="O36" s="52">
        <f>IFERROR(__xludf.DUMMYFUNCTION("""COMPUTED_VALUE"""),5.0)</f>
        <v>5</v>
      </c>
      <c r="P36" s="52">
        <f>IFERROR(__xludf.DUMMYFUNCTION("""COMPUTED_VALUE"""),4.0)</f>
        <v>4</v>
      </c>
      <c r="Q36" s="52">
        <f>IFERROR(__xludf.DUMMYFUNCTION("""COMPUTED_VALUE"""),3.0)</f>
        <v>3</v>
      </c>
      <c r="R36" s="52">
        <f>IFERROR(__xludf.DUMMYFUNCTION("""COMPUTED_VALUE"""),4.0)</f>
        <v>4</v>
      </c>
      <c r="S36" s="52">
        <f>IFERROR(__xludf.DUMMYFUNCTION("""COMPUTED_VALUE"""),6.0)</f>
        <v>6</v>
      </c>
      <c r="T36" s="52">
        <f>IFERROR(__xludf.DUMMYFUNCTION("""COMPUTED_VALUE"""),7.0)</f>
        <v>7</v>
      </c>
      <c r="U36" s="52">
        <f>IFERROR(__xludf.DUMMYFUNCTION("""COMPUTED_VALUE"""),4.0)</f>
        <v>4</v>
      </c>
      <c r="V36" s="52">
        <f>IFERROR(__xludf.DUMMYFUNCTION("""COMPUTED_VALUE"""),4.0)</f>
        <v>4</v>
      </c>
      <c r="W36" s="52">
        <f>IFERROR(__xludf.DUMMYFUNCTION("""COMPUTED_VALUE"""),43.0)</f>
        <v>43</v>
      </c>
      <c r="X36" s="52">
        <f>IFERROR(__xludf.DUMMYFUNCTION("""COMPUTED_VALUE"""),85.0)</f>
        <v>85</v>
      </c>
    </row>
    <row r="37">
      <c r="B37" s="52" t="str">
        <f>IFERROR(__xludf.DUMMYFUNCTION("""COMPUTED_VALUE"""),"x")</f>
        <v>x</v>
      </c>
      <c r="C37" s="52" t="str">
        <f>IFERROR(__xludf.DUMMYFUNCTION("""COMPUTED_VALUE"""),"Tucker McDonald")</f>
        <v>Tucker McDonald</v>
      </c>
      <c r="D37" s="52">
        <f>IFERROR(__xludf.DUMMYFUNCTION("""COMPUTED_VALUE"""),3.0)</f>
        <v>3</v>
      </c>
      <c r="E37" s="52">
        <f>IFERROR(__xludf.DUMMYFUNCTION("""COMPUTED_VALUE"""),7.0)</f>
        <v>7</v>
      </c>
      <c r="F37" s="52">
        <f>IFERROR(__xludf.DUMMYFUNCTION("""COMPUTED_VALUE"""),3.0)</f>
        <v>3</v>
      </c>
      <c r="G37" s="52">
        <f>IFERROR(__xludf.DUMMYFUNCTION("""COMPUTED_VALUE"""),4.0)</f>
        <v>4</v>
      </c>
      <c r="H37" s="52">
        <f>IFERROR(__xludf.DUMMYFUNCTION("""COMPUTED_VALUE"""),7.0)</f>
        <v>7</v>
      </c>
      <c r="I37" s="52">
        <f>IFERROR(__xludf.DUMMYFUNCTION("""COMPUTED_VALUE"""),4.0)</f>
        <v>4</v>
      </c>
      <c r="J37" s="52">
        <f>IFERROR(__xludf.DUMMYFUNCTION("""COMPUTED_VALUE"""),5.0)</f>
        <v>5</v>
      </c>
      <c r="K37" s="52">
        <f>IFERROR(__xludf.DUMMYFUNCTION("""COMPUTED_VALUE"""),4.0)</f>
        <v>4</v>
      </c>
      <c r="L37" s="52">
        <f>IFERROR(__xludf.DUMMYFUNCTION("""COMPUTED_VALUE"""),4.0)</f>
        <v>4</v>
      </c>
      <c r="M37" s="52">
        <f>IFERROR(__xludf.DUMMYFUNCTION("""COMPUTED_VALUE"""),41.0)</f>
        <v>41</v>
      </c>
      <c r="N37" s="52">
        <f>IFERROR(__xludf.DUMMYFUNCTION("""COMPUTED_VALUE"""),5.0)</f>
        <v>5</v>
      </c>
      <c r="O37" s="52">
        <f>IFERROR(__xludf.DUMMYFUNCTION("""COMPUTED_VALUE"""),4.0)</f>
        <v>4</v>
      </c>
      <c r="P37" s="52">
        <f>IFERROR(__xludf.DUMMYFUNCTION("""COMPUTED_VALUE"""),4.0)</f>
        <v>4</v>
      </c>
      <c r="Q37" s="52">
        <f>IFERROR(__xludf.DUMMYFUNCTION("""COMPUTED_VALUE"""),3.0)</f>
        <v>3</v>
      </c>
      <c r="R37" s="52">
        <f>IFERROR(__xludf.DUMMYFUNCTION("""COMPUTED_VALUE"""),4.0)</f>
        <v>4</v>
      </c>
      <c r="S37" s="52">
        <f>IFERROR(__xludf.DUMMYFUNCTION("""COMPUTED_VALUE"""),4.0)</f>
        <v>4</v>
      </c>
      <c r="T37" s="52">
        <f>IFERROR(__xludf.DUMMYFUNCTION("""COMPUTED_VALUE"""),5.0)</f>
        <v>5</v>
      </c>
      <c r="U37" s="52">
        <f>IFERROR(__xludf.DUMMYFUNCTION("""COMPUTED_VALUE"""),3.0)</f>
        <v>3</v>
      </c>
      <c r="V37" s="52">
        <f>IFERROR(__xludf.DUMMYFUNCTION("""COMPUTED_VALUE"""),5.0)</f>
        <v>5</v>
      </c>
      <c r="W37" s="52">
        <f>IFERROR(__xludf.DUMMYFUNCTION("""COMPUTED_VALUE"""),37.0)</f>
        <v>37</v>
      </c>
      <c r="X37" s="52">
        <f>IFERROR(__xludf.DUMMYFUNCTION("""COMPUTED_VALUE"""),78.0)</f>
        <v>78</v>
      </c>
    </row>
    <row r="38">
      <c r="B38" s="52" t="str">
        <f>IFERROR(__xludf.DUMMYFUNCTION("""COMPUTED_VALUE"""),"x")</f>
        <v>x</v>
      </c>
      <c r="C38" s="52" t="str">
        <f>IFERROR(__xludf.DUMMYFUNCTION("""COMPUTED_VALUE"""),"Blake Skoumal")</f>
        <v>Blake Skoumal</v>
      </c>
      <c r="D38" s="52">
        <f>IFERROR(__xludf.DUMMYFUNCTION("""COMPUTED_VALUE"""),4.0)</f>
        <v>4</v>
      </c>
      <c r="E38" s="52">
        <f>IFERROR(__xludf.DUMMYFUNCTION("""COMPUTED_VALUE"""),6.0)</f>
        <v>6</v>
      </c>
      <c r="F38" s="52">
        <f>IFERROR(__xludf.DUMMYFUNCTION("""COMPUTED_VALUE"""),4.0)</f>
        <v>4</v>
      </c>
      <c r="G38" s="52">
        <f>IFERROR(__xludf.DUMMYFUNCTION("""COMPUTED_VALUE"""),4.0)</f>
        <v>4</v>
      </c>
      <c r="H38" s="52">
        <f>IFERROR(__xludf.DUMMYFUNCTION("""COMPUTED_VALUE"""),4.0)</f>
        <v>4</v>
      </c>
      <c r="I38" s="52">
        <f>IFERROR(__xludf.DUMMYFUNCTION("""COMPUTED_VALUE"""),4.0)</f>
        <v>4</v>
      </c>
      <c r="J38" s="52">
        <f>IFERROR(__xludf.DUMMYFUNCTION("""COMPUTED_VALUE"""),3.0)</f>
        <v>3</v>
      </c>
      <c r="K38" s="52">
        <f>IFERROR(__xludf.DUMMYFUNCTION("""COMPUTED_VALUE"""),5.0)</f>
        <v>5</v>
      </c>
      <c r="L38" s="52">
        <f>IFERROR(__xludf.DUMMYFUNCTION("""COMPUTED_VALUE"""),3.0)</f>
        <v>3</v>
      </c>
      <c r="M38" s="52">
        <f>IFERROR(__xludf.DUMMYFUNCTION("""COMPUTED_VALUE"""),37.0)</f>
        <v>37</v>
      </c>
      <c r="N38" s="52">
        <f>IFERROR(__xludf.DUMMYFUNCTION("""COMPUTED_VALUE"""),5.0)</f>
        <v>5</v>
      </c>
      <c r="O38" s="52">
        <f>IFERROR(__xludf.DUMMYFUNCTION("""COMPUTED_VALUE"""),4.0)</f>
        <v>4</v>
      </c>
      <c r="P38" s="52">
        <f>IFERROR(__xludf.DUMMYFUNCTION("""COMPUTED_VALUE"""),5.0)</f>
        <v>5</v>
      </c>
      <c r="Q38" s="52">
        <f>IFERROR(__xludf.DUMMYFUNCTION("""COMPUTED_VALUE"""),3.0)</f>
        <v>3</v>
      </c>
      <c r="R38" s="52">
        <f>IFERROR(__xludf.DUMMYFUNCTION("""COMPUTED_VALUE"""),4.0)</f>
        <v>4</v>
      </c>
      <c r="S38" s="52">
        <f>IFERROR(__xludf.DUMMYFUNCTION("""COMPUTED_VALUE"""),5.0)</f>
        <v>5</v>
      </c>
      <c r="T38" s="52">
        <f>IFERROR(__xludf.DUMMYFUNCTION("""COMPUTED_VALUE"""),5.0)</f>
        <v>5</v>
      </c>
      <c r="U38" s="52">
        <f>IFERROR(__xludf.DUMMYFUNCTION("""COMPUTED_VALUE"""),4.0)</f>
        <v>4</v>
      </c>
      <c r="V38" s="52">
        <f>IFERROR(__xludf.DUMMYFUNCTION("""COMPUTED_VALUE"""),5.0)</f>
        <v>5</v>
      </c>
      <c r="W38" s="52">
        <f>IFERROR(__xludf.DUMMYFUNCTION("""COMPUTED_VALUE"""),40.0)</f>
        <v>40</v>
      </c>
      <c r="X38" s="52">
        <f>IFERROR(__xludf.DUMMYFUNCTION("""COMPUTED_VALUE"""),77.0)</f>
        <v>77</v>
      </c>
    </row>
    <row r="39">
      <c r="A39" s="47" t="s">
        <v>70</v>
      </c>
      <c r="B39" s="51" t="str">
        <f>IFERROR(__xludf.DUMMYFUNCTION("IMPORTRANGE(Key!$B10,""'Group'!a4:w7"")"),"x")</f>
        <v>x</v>
      </c>
      <c r="C39" s="51" t="str">
        <f>IFERROR(__xludf.DUMMYFUNCTION("""COMPUTED_VALUE"""),"Juan Florez")</f>
        <v>Juan Florez</v>
      </c>
      <c r="D39" s="52">
        <f>IFERROR(__xludf.DUMMYFUNCTION("""COMPUTED_VALUE"""),3.0)</f>
        <v>3</v>
      </c>
      <c r="E39" s="52">
        <f>IFERROR(__xludf.DUMMYFUNCTION("""COMPUTED_VALUE"""),6.0)</f>
        <v>6</v>
      </c>
      <c r="F39" s="52">
        <f>IFERROR(__xludf.DUMMYFUNCTION("""COMPUTED_VALUE"""),3.0)</f>
        <v>3</v>
      </c>
      <c r="G39" s="52">
        <f>IFERROR(__xludf.DUMMYFUNCTION("""COMPUTED_VALUE"""),5.0)</f>
        <v>5</v>
      </c>
      <c r="H39" s="52">
        <f>IFERROR(__xludf.DUMMYFUNCTION("""COMPUTED_VALUE"""),4.0)</f>
        <v>4</v>
      </c>
      <c r="I39" s="52">
        <f>IFERROR(__xludf.DUMMYFUNCTION("""COMPUTED_VALUE"""),6.0)</f>
        <v>6</v>
      </c>
      <c r="J39" s="52">
        <f>IFERROR(__xludf.DUMMYFUNCTION("""COMPUTED_VALUE"""),4.0)</f>
        <v>4</v>
      </c>
      <c r="K39" s="52">
        <f>IFERROR(__xludf.DUMMYFUNCTION("""COMPUTED_VALUE"""),4.0)</f>
        <v>4</v>
      </c>
      <c r="L39" s="52">
        <f>IFERROR(__xludf.DUMMYFUNCTION("""COMPUTED_VALUE"""),3.0)</f>
        <v>3</v>
      </c>
      <c r="M39" s="52">
        <f>IFERROR(__xludf.DUMMYFUNCTION("""COMPUTED_VALUE"""),38.0)</f>
        <v>38</v>
      </c>
      <c r="N39" s="52">
        <f>IFERROR(__xludf.DUMMYFUNCTION("""COMPUTED_VALUE"""),9.0)</f>
        <v>9</v>
      </c>
      <c r="O39" s="52">
        <f>IFERROR(__xludf.DUMMYFUNCTION("""COMPUTED_VALUE"""),5.0)</f>
        <v>5</v>
      </c>
      <c r="P39" s="52">
        <f>IFERROR(__xludf.DUMMYFUNCTION("""COMPUTED_VALUE"""),4.0)</f>
        <v>4</v>
      </c>
      <c r="Q39" s="52">
        <f>IFERROR(__xludf.DUMMYFUNCTION("""COMPUTED_VALUE"""),4.0)</f>
        <v>4</v>
      </c>
      <c r="R39" s="52">
        <f>IFERROR(__xludf.DUMMYFUNCTION("""COMPUTED_VALUE"""),4.0)</f>
        <v>4</v>
      </c>
      <c r="S39" s="52">
        <f>IFERROR(__xludf.DUMMYFUNCTION("""COMPUTED_VALUE"""),4.0)</f>
        <v>4</v>
      </c>
      <c r="T39" s="52">
        <f>IFERROR(__xludf.DUMMYFUNCTION("""COMPUTED_VALUE"""),5.0)</f>
        <v>5</v>
      </c>
      <c r="U39" s="52">
        <f>IFERROR(__xludf.DUMMYFUNCTION("""COMPUTED_VALUE"""),3.0)</f>
        <v>3</v>
      </c>
      <c r="V39" s="52">
        <f>IFERROR(__xludf.DUMMYFUNCTION("""COMPUTED_VALUE"""),4.0)</f>
        <v>4</v>
      </c>
      <c r="W39" s="52">
        <f>IFERROR(__xludf.DUMMYFUNCTION("""COMPUTED_VALUE"""),42.0)</f>
        <v>42</v>
      </c>
      <c r="X39" s="52">
        <f>IFERROR(__xludf.DUMMYFUNCTION("""COMPUTED_VALUE"""),80.0)</f>
        <v>80</v>
      </c>
    </row>
    <row r="40">
      <c r="B40" s="52" t="str">
        <f>IFERROR(__xludf.DUMMYFUNCTION("""COMPUTED_VALUE"""),"x")</f>
        <v>x</v>
      </c>
      <c r="C40" s="52" t="str">
        <f>IFERROR(__xludf.DUMMYFUNCTION("""COMPUTED_VALUE"""),"Trent Jones")</f>
        <v>Trent Jones</v>
      </c>
      <c r="D40" s="52">
        <f>IFERROR(__xludf.DUMMYFUNCTION("""COMPUTED_VALUE"""),5.0)</f>
        <v>5</v>
      </c>
      <c r="E40" s="52">
        <f>IFERROR(__xludf.DUMMYFUNCTION("""COMPUTED_VALUE"""),9.0)</f>
        <v>9</v>
      </c>
      <c r="F40" s="52">
        <f>IFERROR(__xludf.DUMMYFUNCTION("""COMPUTED_VALUE"""),4.0)</f>
        <v>4</v>
      </c>
      <c r="G40" s="52">
        <f>IFERROR(__xludf.DUMMYFUNCTION("""COMPUTED_VALUE"""),7.0)</f>
        <v>7</v>
      </c>
      <c r="H40" s="52">
        <f>IFERROR(__xludf.DUMMYFUNCTION("""COMPUTED_VALUE"""),6.0)</f>
        <v>6</v>
      </c>
      <c r="I40" s="52">
        <f>IFERROR(__xludf.DUMMYFUNCTION("""COMPUTED_VALUE"""),4.0)</f>
        <v>4</v>
      </c>
      <c r="J40" s="52">
        <f>IFERROR(__xludf.DUMMYFUNCTION("""COMPUTED_VALUE"""),5.0)</f>
        <v>5</v>
      </c>
      <c r="K40" s="52">
        <f>IFERROR(__xludf.DUMMYFUNCTION("""COMPUTED_VALUE"""),4.0)</f>
        <v>4</v>
      </c>
      <c r="L40" s="52">
        <f>IFERROR(__xludf.DUMMYFUNCTION("""COMPUTED_VALUE"""),5.0)</f>
        <v>5</v>
      </c>
      <c r="M40" s="52">
        <f>IFERROR(__xludf.DUMMYFUNCTION("""COMPUTED_VALUE"""),49.0)</f>
        <v>49</v>
      </c>
      <c r="N40" s="52">
        <f>IFERROR(__xludf.DUMMYFUNCTION("""COMPUTED_VALUE"""),8.0)</f>
        <v>8</v>
      </c>
      <c r="O40" s="52">
        <f>IFERROR(__xludf.DUMMYFUNCTION("""COMPUTED_VALUE"""),7.0)</f>
        <v>7</v>
      </c>
      <c r="P40" s="52">
        <f>IFERROR(__xludf.DUMMYFUNCTION("""COMPUTED_VALUE"""),4.0)</f>
        <v>4</v>
      </c>
      <c r="Q40" s="52">
        <f>IFERROR(__xludf.DUMMYFUNCTION("""COMPUTED_VALUE"""),5.0)</f>
        <v>5</v>
      </c>
      <c r="R40" s="52">
        <f>IFERROR(__xludf.DUMMYFUNCTION("""COMPUTED_VALUE"""),7.0)</f>
        <v>7</v>
      </c>
      <c r="S40" s="52">
        <f>IFERROR(__xludf.DUMMYFUNCTION("""COMPUTED_VALUE"""),6.0)</f>
        <v>6</v>
      </c>
      <c r="T40" s="52">
        <f>IFERROR(__xludf.DUMMYFUNCTION("""COMPUTED_VALUE"""),6.0)</f>
        <v>6</v>
      </c>
      <c r="U40" s="52">
        <f>IFERROR(__xludf.DUMMYFUNCTION("""COMPUTED_VALUE"""),4.0)</f>
        <v>4</v>
      </c>
      <c r="V40" s="52">
        <f>IFERROR(__xludf.DUMMYFUNCTION("""COMPUTED_VALUE"""),6.0)</f>
        <v>6</v>
      </c>
      <c r="W40" s="52">
        <f>IFERROR(__xludf.DUMMYFUNCTION("""COMPUTED_VALUE"""),53.0)</f>
        <v>53</v>
      </c>
      <c r="X40" s="52">
        <f>IFERROR(__xludf.DUMMYFUNCTION("""COMPUTED_VALUE"""),102.0)</f>
        <v>102</v>
      </c>
    </row>
    <row r="41">
      <c r="B41" s="52" t="str">
        <f>IFERROR(__xludf.DUMMYFUNCTION("""COMPUTED_VALUE"""),"x")</f>
        <v>x</v>
      </c>
      <c r="C41" s="52" t="str">
        <f>IFERROR(__xludf.DUMMYFUNCTION("""COMPUTED_VALUE"""),"Aaron Delgado")</f>
        <v>Aaron Delgado</v>
      </c>
      <c r="D41" s="52">
        <f>IFERROR(__xludf.DUMMYFUNCTION("""COMPUTED_VALUE"""),5.0)</f>
        <v>5</v>
      </c>
      <c r="E41" s="52">
        <f>IFERROR(__xludf.DUMMYFUNCTION("""COMPUTED_VALUE"""),5.0)</f>
        <v>5</v>
      </c>
      <c r="F41" s="52">
        <f>IFERROR(__xludf.DUMMYFUNCTION("""COMPUTED_VALUE"""),4.0)</f>
        <v>4</v>
      </c>
      <c r="G41" s="52">
        <f>IFERROR(__xludf.DUMMYFUNCTION("""COMPUTED_VALUE"""),4.0)</f>
        <v>4</v>
      </c>
      <c r="H41" s="52">
        <f>IFERROR(__xludf.DUMMYFUNCTION("""COMPUTED_VALUE"""),4.0)</f>
        <v>4</v>
      </c>
      <c r="I41" s="52">
        <f>IFERROR(__xludf.DUMMYFUNCTION("""COMPUTED_VALUE"""),5.0)</f>
        <v>5</v>
      </c>
      <c r="J41" s="52">
        <f>IFERROR(__xludf.DUMMYFUNCTION("""COMPUTED_VALUE"""),4.0)</f>
        <v>4</v>
      </c>
      <c r="K41" s="52">
        <f>IFERROR(__xludf.DUMMYFUNCTION("""COMPUTED_VALUE"""),5.0)</f>
        <v>5</v>
      </c>
      <c r="L41" s="52">
        <f>IFERROR(__xludf.DUMMYFUNCTION("""COMPUTED_VALUE"""),4.0)</f>
        <v>4</v>
      </c>
      <c r="M41" s="52">
        <f>IFERROR(__xludf.DUMMYFUNCTION("""COMPUTED_VALUE"""),40.0)</f>
        <v>40</v>
      </c>
      <c r="N41" s="52">
        <f>IFERROR(__xludf.DUMMYFUNCTION("""COMPUTED_VALUE"""),5.0)</f>
        <v>5</v>
      </c>
      <c r="O41" s="52">
        <f>IFERROR(__xludf.DUMMYFUNCTION("""COMPUTED_VALUE"""),4.0)</f>
        <v>4</v>
      </c>
      <c r="P41" s="52">
        <f>IFERROR(__xludf.DUMMYFUNCTION("""COMPUTED_VALUE"""),4.0)</f>
        <v>4</v>
      </c>
      <c r="Q41" s="52">
        <f>IFERROR(__xludf.DUMMYFUNCTION("""COMPUTED_VALUE"""),4.0)</f>
        <v>4</v>
      </c>
      <c r="R41" s="52">
        <f>IFERROR(__xludf.DUMMYFUNCTION("""COMPUTED_VALUE"""),4.0)</f>
        <v>4</v>
      </c>
      <c r="S41" s="52">
        <f>IFERROR(__xludf.DUMMYFUNCTION("""COMPUTED_VALUE"""),4.0)</f>
        <v>4</v>
      </c>
      <c r="T41" s="52">
        <f>IFERROR(__xludf.DUMMYFUNCTION("""COMPUTED_VALUE"""),4.0)</f>
        <v>4</v>
      </c>
      <c r="U41" s="52">
        <f>IFERROR(__xludf.DUMMYFUNCTION("""COMPUTED_VALUE"""),3.0)</f>
        <v>3</v>
      </c>
      <c r="V41" s="52">
        <f>IFERROR(__xludf.DUMMYFUNCTION("""COMPUTED_VALUE"""),6.0)</f>
        <v>6</v>
      </c>
      <c r="W41" s="52">
        <f>IFERROR(__xludf.DUMMYFUNCTION("""COMPUTED_VALUE"""),38.0)</f>
        <v>38</v>
      </c>
      <c r="X41" s="52">
        <f>IFERROR(__xludf.DUMMYFUNCTION("""COMPUTED_VALUE"""),78.0)</f>
        <v>78</v>
      </c>
    </row>
    <row r="42">
      <c r="B42" s="52" t="str">
        <f>IFERROR(__xludf.DUMMYFUNCTION("""COMPUTED_VALUE"""),"x")</f>
        <v>x</v>
      </c>
      <c r="C42" s="52" t="str">
        <f>IFERROR(__xludf.DUMMYFUNCTION("""COMPUTED_VALUE"""),"Skyler Hall")</f>
        <v>Skyler Hall</v>
      </c>
      <c r="D42" s="52">
        <f>IFERROR(__xludf.DUMMYFUNCTION("""COMPUTED_VALUE"""),4.0)</f>
        <v>4</v>
      </c>
      <c r="E42" s="52">
        <f>IFERROR(__xludf.DUMMYFUNCTION("""COMPUTED_VALUE"""),6.0)</f>
        <v>6</v>
      </c>
      <c r="F42" s="52">
        <f>IFERROR(__xludf.DUMMYFUNCTION("""COMPUTED_VALUE"""),3.0)</f>
        <v>3</v>
      </c>
      <c r="G42" s="52">
        <f>IFERROR(__xludf.DUMMYFUNCTION("""COMPUTED_VALUE"""),6.0)</f>
        <v>6</v>
      </c>
      <c r="H42" s="52">
        <f>IFERROR(__xludf.DUMMYFUNCTION("""COMPUTED_VALUE"""),5.0)</f>
        <v>5</v>
      </c>
      <c r="I42" s="52">
        <f>IFERROR(__xludf.DUMMYFUNCTION("""COMPUTED_VALUE"""),4.0)</f>
        <v>4</v>
      </c>
      <c r="J42" s="52">
        <f>IFERROR(__xludf.DUMMYFUNCTION("""COMPUTED_VALUE"""),4.0)</f>
        <v>4</v>
      </c>
      <c r="K42" s="52">
        <f>IFERROR(__xludf.DUMMYFUNCTION("""COMPUTED_VALUE"""),4.0)</f>
        <v>4</v>
      </c>
      <c r="L42" s="52">
        <f>IFERROR(__xludf.DUMMYFUNCTION("""COMPUTED_VALUE"""),4.0)</f>
        <v>4</v>
      </c>
      <c r="M42" s="52">
        <f>IFERROR(__xludf.DUMMYFUNCTION("""COMPUTED_VALUE"""),40.0)</f>
        <v>40</v>
      </c>
      <c r="N42" s="52">
        <f>IFERROR(__xludf.DUMMYFUNCTION("""COMPUTED_VALUE"""),6.0)</f>
        <v>6</v>
      </c>
      <c r="O42" s="52">
        <f>IFERROR(__xludf.DUMMYFUNCTION("""COMPUTED_VALUE"""),5.0)</f>
        <v>5</v>
      </c>
      <c r="P42" s="52">
        <f>IFERROR(__xludf.DUMMYFUNCTION("""COMPUTED_VALUE"""),6.0)</f>
        <v>6</v>
      </c>
      <c r="Q42" s="52">
        <f>IFERROR(__xludf.DUMMYFUNCTION("""COMPUTED_VALUE"""),4.0)</f>
        <v>4</v>
      </c>
      <c r="R42" s="52">
        <f>IFERROR(__xludf.DUMMYFUNCTION("""COMPUTED_VALUE"""),4.0)</f>
        <v>4</v>
      </c>
      <c r="S42" s="52">
        <f>IFERROR(__xludf.DUMMYFUNCTION("""COMPUTED_VALUE"""),6.0)</f>
        <v>6</v>
      </c>
      <c r="T42" s="52">
        <f>IFERROR(__xludf.DUMMYFUNCTION("""COMPUTED_VALUE"""),4.0)</f>
        <v>4</v>
      </c>
      <c r="U42" s="52">
        <f>IFERROR(__xludf.DUMMYFUNCTION("""COMPUTED_VALUE"""),3.0)</f>
        <v>3</v>
      </c>
      <c r="V42" s="52">
        <f>IFERROR(__xludf.DUMMYFUNCTION("""COMPUTED_VALUE"""),4.0)</f>
        <v>4</v>
      </c>
      <c r="W42" s="52">
        <f>IFERROR(__xludf.DUMMYFUNCTION("""COMPUTED_VALUE"""),42.0)</f>
        <v>42</v>
      </c>
      <c r="X42" s="52">
        <f>IFERROR(__xludf.DUMMYFUNCTION("""COMPUTED_VALUE"""),82.0)</f>
        <v>82</v>
      </c>
    </row>
    <row r="43">
      <c r="A43" s="47" t="s">
        <v>76</v>
      </c>
      <c r="B43" s="51" t="str">
        <f>IFERROR(__xludf.DUMMYFUNCTION("IMPORTRANGE(Key!$B11,""'Group'!a4:w7"")"),"x")</f>
        <v>x</v>
      </c>
      <c r="C43" s="51" t="str">
        <f>IFERROR(__xludf.DUMMYFUNCTION("""COMPUTED_VALUE"""),"Peyton Bettcher")</f>
        <v>Peyton Bettcher</v>
      </c>
      <c r="D43" s="52">
        <f>IFERROR(__xludf.DUMMYFUNCTION("""COMPUTED_VALUE"""),3.0)</f>
        <v>3</v>
      </c>
      <c r="E43" s="52">
        <f>IFERROR(__xludf.DUMMYFUNCTION("""COMPUTED_VALUE"""),7.0)</f>
        <v>7</v>
      </c>
      <c r="F43" s="52">
        <f>IFERROR(__xludf.DUMMYFUNCTION("""COMPUTED_VALUE"""),3.0)</f>
        <v>3</v>
      </c>
      <c r="G43" s="52">
        <f>IFERROR(__xludf.DUMMYFUNCTION("""COMPUTED_VALUE"""),5.0)</f>
        <v>5</v>
      </c>
      <c r="H43" s="52">
        <f>IFERROR(__xludf.DUMMYFUNCTION("""COMPUTED_VALUE"""),5.0)</f>
        <v>5</v>
      </c>
      <c r="I43" s="52">
        <f>IFERROR(__xludf.DUMMYFUNCTION("""COMPUTED_VALUE"""),5.0)</f>
        <v>5</v>
      </c>
      <c r="J43" s="52">
        <f>IFERROR(__xludf.DUMMYFUNCTION("""COMPUTED_VALUE"""),4.0)</f>
        <v>4</v>
      </c>
      <c r="K43" s="52">
        <f>IFERROR(__xludf.DUMMYFUNCTION("""COMPUTED_VALUE"""),4.0)</f>
        <v>4</v>
      </c>
      <c r="L43" s="52">
        <f>IFERROR(__xludf.DUMMYFUNCTION("""COMPUTED_VALUE"""),3.0)</f>
        <v>3</v>
      </c>
      <c r="M43" s="52">
        <f>IFERROR(__xludf.DUMMYFUNCTION("""COMPUTED_VALUE"""),39.0)</f>
        <v>39</v>
      </c>
      <c r="N43" s="52">
        <f>IFERROR(__xludf.DUMMYFUNCTION("""COMPUTED_VALUE"""),8.0)</f>
        <v>8</v>
      </c>
      <c r="O43" s="52">
        <f>IFERROR(__xludf.DUMMYFUNCTION("""COMPUTED_VALUE"""),6.0)</f>
        <v>6</v>
      </c>
      <c r="P43" s="52">
        <f>IFERROR(__xludf.DUMMYFUNCTION("""COMPUTED_VALUE"""),3.0)</f>
        <v>3</v>
      </c>
      <c r="Q43" s="52">
        <f>IFERROR(__xludf.DUMMYFUNCTION("""COMPUTED_VALUE"""),4.0)</f>
        <v>4</v>
      </c>
      <c r="R43" s="52">
        <f>IFERROR(__xludf.DUMMYFUNCTION("""COMPUTED_VALUE"""),4.0)</f>
        <v>4</v>
      </c>
      <c r="S43" s="52">
        <f>IFERROR(__xludf.DUMMYFUNCTION("""COMPUTED_VALUE"""),4.0)</f>
        <v>4</v>
      </c>
      <c r="T43" s="52">
        <f>IFERROR(__xludf.DUMMYFUNCTION("""COMPUTED_VALUE"""),5.0)</f>
        <v>5</v>
      </c>
      <c r="U43" s="52">
        <f>IFERROR(__xludf.DUMMYFUNCTION("""COMPUTED_VALUE"""),5.0)</f>
        <v>5</v>
      </c>
      <c r="V43" s="52">
        <f>IFERROR(__xludf.DUMMYFUNCTION("""COMPUTED_VALUE"""),4.0)</f>
        <v>4</v>
      </c>
      <c r="W43" s="52">
        <f>IFERROR(__xludf.DUMMYFUNCTION("""COMPUTED_VALUE"""),43.0)</f>
        <v>43</v>
      </c>
      <c r="X43" s="52">
        <f>IFERROR(__xludf.DUMMYFUNCTION("""COMPUTED_VALUE"""),82.0)</f>
        <v>82</v>
      </c>
    </row>
    <row r="44">
      <c r="B44" s="52" t="str">
        <f>IFERROR(__xludf.DUMMYFUNCTION("""COMPUTED_VALUE"""),"x")</f>
        <v>x</v>
      </c>
      <c r="C44" s="52" t="str">
        <f>IFERROR(__xludf.DUMMYFUNCTION("""COMPUTED_VALUE"""),"Rylan Colpetzer")</f>
        <v>Rylan Colpetzer</v>
      </c>
      <c r="D44" s="52">
        <f>IFERROR(__xludf.DUMMYFUNCTION("""COMPUTED_VALUE"""),5.0)</f>
        <v>5</v>
      </c>
      <c r="E44" s="52">
        <f>IFERROR(__xludf.DUMMYFUNCTION("""COMPUTED_VALUE"""),9.0)</f>
        <v>9</v>
      </c>
      <c r="F44" s="52">
        <f>IFERROR(__xludf.DUMMYFUNCTION("""COMPUTED_VALUE"""),3.0)</f>
        <v>3</v>
      </c>
      <c r="G44" s="52">
        <f>IFERROR(__xludf.DUMMYFUNCTION("""COMPUTED_VALUE"""),6.0)</f>
        <v>6</v>
      </c>
      <c r="H44" s="52">
        <f>IFERROR(__xludf.DUMMYFUNCTION("""COMPUTED_VALUE"""),6.0)</f>
        <v>6</v>
      </c>
      <c r="I44" s="52">
        <f>IFERROR(__xludf.DUMMYFUNCTION("""COMPUTED_VALUE"""),7.0)</f>
        <v>7</v>
      </c>
      <c r="J44" s="52">
        <f>IFERROR(__xludf.DUMMYFUNCTION("""COMPUTED_VALUE"""),4.0)</f>
        <v>4</v>
      </c>
      <c r="K44" s="52">
        <f>IFERROR(__xludf.DUMMYFUNCTION("""COMPUTED_VALUE"""),4.0)</f>
        <v>4</v>
      </c>
      <c r="L44" s="52">
        <f>IFERROR(__xludf.DUMMYFUNCTION("""COMPUTED_VALUE"""),5.0)</f>
        <v>5</v>
      </c>
      <c r="M44" s="52">
        <f>IFERROR(__xludf.DUMMYFUNCTION("""COMPUTED_VALUE"""),49.0)</f>
        <v>49</v>
      </c>
      <c r="N44" s="52">
        <f>IFERROR(__xludf.DUMMYFUNCTION("""COMPUTED_VALUE"""),8.0)</f>
        <v>8</v>
      </c>
      <c r="O44" s="52">
        <f>IFERROR(__xludf.DUMMYFUNCTION("""COMPUTED_VALUE"""),4.0)</f>
        <v>4</v>
      </c>
      <c r="P44" s="52">
        <f>IFERROR(__xludf.DUMMYFUNCTION("""COMPUTED_VALUE"""),4.0)</f>
        <v>4</v>
      </c>
      <c r="Q44" s="52">
        <f>IFERROR(__xludf.DUMMYFUNCTION("""COMPUTED_VALUE"""),4.0)</f>
        <v>4</v>
      </c>
      <c r="R44" s="52">
        <f>IFERROR(__xludf.DUMMYFUNCTION("""COMPUTED_VALUE"""),5.0)</f>
        <v>5</v>
      </c>
      <c r="S44" s="52">
        <f>IFERROR(__xludf.DUMMYFUNCTION("""COMPUTED_VALUE"""),4.0)</f>
        <v>4</v>
      </c>
      <c r="T44" s="52">
        <f>IFERROR(__xludf.DUMMYFUNCTION("""COMPUTED_VALUE"""),7.0)</f>
        <v>7</v>
      </c>
      <c r="U44" s="52">
        <f>IFERROR(__xludf.DUMMYFUNCTION("""COMPUTED_VALUE"""),4.0)</f>
        <v>4</v>
      </c>
      <c r="V44" s="52">
        <f>IFERROR(__xludf.DUMMYFUNCTION("""COMPUTED_VALUE"""),5.0)</f>
        <v>5</v>
      </c>
      <c r="W44" s="52">
        <f>IFERROR(__xludf.DUMMYFUNCTION("""COMPUTED_VALUE"""),45.0)</f>
        <v>45</v>
      </c>
      <c r="X44" s="52">
        <f>IFERROR(__xludf.DUMMYFUNCTION("""COMPUTED_VALUE"""),94.0)</f>
        <v>94</v>
      </c>
    </row>
    <row r="45">
      <c r="B45" s="52" t="str">
        <f>IFERROR(__xludf.DUMMYFUNCTION("""COMPUTED_VALUE"""),"x")</f>
        <v>x</v>
      </c>
      <c r="C45" s="52" t="str">
        <f>IFERROR(__xludf.DUMMYFUNCTION("""COMPUTED_VALUE"""),"Charlie Bentley")</f>
        <v>Charlie Bentley</v>
      </c>
      <c r="D45" s="52">
        <f>IFERROR(__xludf.DUMMYFUNCTION("""COMPUTED_VALUE"""),4.0)</f>
        <v>4</v>
      </c>
      <c r="E45" s="52">
        <f>IFERROR(__xludf.DUMMYFUNCTION("""COMPUTED_VALUE"""),5.0)</f>
        <v>5</v>
      </c>
      <c r="F45" s="52">
        <f>IFERROR(__xludf.DUMMYFUNCTION("""COMPUTED_VALUE"""),3.0)</f>
        <v>3</v>
      </c>
      <c r="G45" s="52">
        <f>IFERROR(__xludf.DUMMYFUNCTION("""COMPUTED_VALUE"""),6.0)</f>
        <v>6</v>
      </c>
      <c r="H45" s="52">
        <f>IFERROR(__xludf.DUMMYFUNCTION("""COMPUTED_VALUE"""),4.0)</f>
        <v>4</v>
      </c>
      <c r="I45" s="52">
        <f>IFERROR(__xludf.DUMMYFUNCTION("""COMPUTED_VALUE"""),5.0)</f>
        <v>5</v>
      </c>
      <c r="J45" s="52">
        <f>IFERROR(__xludf.DUMMYFUNCTION("""COMPUTED_VALUE"""),5.0)</f>
        <v>5</v>
      </c>
      <c r="K45" s="52">
        <f>IFERROR(__xludf.DUMMYFUNCTION("""COMPUTED_VALUE"""),4.0)</f>
        <v>4</v>
      </c>
      <c r="L45" s="52">
        <f>IFERROR(__xludf.DUMMYFUNCTION("""COMPUTED_VALUE"""),4.0)</f>
        <v>4</v>
      </c>
      <c r="M45" s="52">
        <f>IFERROR(__xludf.DUMMYFUNCTION("""COMPUTED_VALUE"""),40.0)</f>
        <v>40</v>
      </c>
      <c r="N45" s="52">
        <f>IFERROR(__xludf.DUMMYFUNCTION("""COMPUTED_VALUE"""),7.0)</f>
        <v>7</v>
      </c>
      <c r="O45" s="52">
        <f>IFERROR(__xludf.DUMMYFUNCTION("""COMPUTED_VALUE"""),4.0)</f>
        <v>4</v>
      </c>
      <c r="P45" s="52">
        <f>IFERROR(__xludf.DUMMYFUNCTION("""COMPUTED_VALUE"""),5.0)</f>
        <v>5</v>
      </c>
      <c r="Q45" s="52">
        <f>IFERROR(__xludf.DUMMYFUNCTION("""COMPUTED_VALUE"""),3.0)</f>
        <v>3</v>
      </c>
      <c r="R45" s="52">
        <f>IFERROR(__xludf.DUMMYFUNCTION("""COMPUTED_VALUE"""),4.0)</f>
        <v>4</v>
      </c>
      <c r="S45" s="52">
        <f>IFERROR(__xludf.DUMMYFUNCTION("""COMPUTED_VALUE"""),4.0)</f>
        <v>4</v>
      </c>
      <c r="T45" s="52">
        <f>IFERROR(__xludf.DUMMYFUNCTION("""COMPUTED_VALUE"""),6.0)</f>
        <v>6</v>
      </c>
      <c r="U45" s="52">
        <f>IFERROR(__xludf.DUMMYFUNCTION("""COMPUTED_VALUE"""),3.0)</f>
        <v>3</v>
      </c>
      <c r="V45" s="52">
        <f>IFERROR(__xludf.DUMMYFUNCTION("""COMPUTED_VALUE"""),5.0)</f>
        <v>5</v>
      </c>
      <c r="W45" s="52">
        <f>IFERROR(__xludf.DUMMYFUNCTION("""COMPUTED_VALUE"""),41.0)</f>
        <v>41</v>
      </c>
      <c r="X45" s="52">
        <f>IFERROR(__xludf.DUMMYFUNCTION("""COMPUTED_VALUE"""),81.0)</f>
        <v>81</v>
      </c>
    </row>
    <row r="46">
      <c r="B46" s="52" t="str">
        <f>IFERROR(__xludf.DUMMYFUNCTION("""COMPUTED_VALUE"""),"x")</f>
        <v>x</v>
      </c>
      <c r="C46" s="52" t="str">
        <f>IFERROR(__xludf.DUMMYFUNCTION("""COMPUTED_VALUE"""),"Casey Cull")</f>
        <v>Casey Cull</v>
      </c>
      <c r="D46" s="52">
        <f>IFERROR(__xludf.DUMMYFUNCTION("""COMPUTED_VALUE"""),7.0)</f>
        <v>7</v>
      </c>
      <c r="E46" s="52">
        <f>IFERROR(__xludf.DUMMYFUNCTION("""COMPUTED_VALUE"""),5.0)</f>
        <v>5</v>
      </c>
      <c r="F46" s="52">
        <f>IFERROR(__xludf.DUMMYFUNCTION("""COMPUTED_VALUE"""),4.0)</f>
        <v>4</v>
      </c>
      <c r="G46" s="52">
        <f>IFERROR(__xludf.DUMMYFUNCTION("""COMPUTED_VALUE"""),6.0)</f>
        <v>6</v>
      </c>
      <c r="H46" s="52">
        <f>IFERROR(__xludf.DUMMYFUNCTION("""COMPUTED_VALUE"""),6.0)</f>
        <v>6</v>
      </c>
      <c r="I46" s="52">
        <f>IFERROR(__xludf.DUMMYFUNCTION("""COMPUTED_VALUE"""),4.0)</f>
        <v>4</v>
      </c>
      <c r="J46" s="52">
        <f>IFERROR(__xludf.DUMMYFUNCTION("""COMPUTED_VALUE"""),3.0)</f>
        <v>3</v>
      </c>
      <c r="K46" s="52">
        <f>IFERROR(__xludf.DUMMYFUNCTION("""COMPUTED_VALUE"""),5.0)</f>
        <v>5</v>
      </c>
      <c r="L46" s="52">
        <f>IFERROR(__xludf.DUMMYFUNCTION("""COMPUTED_VALUE"""),4.0)</f>
        <v>4</v>
      </c>
      <c r="M46" s="52">
        <f>IFERROR(__xludf.DUMMYFUNCTION("""COMPUTED_VALUE"""),44.0)</f>
        <v>44</v>
      </c>
      <c r="N46" s="52">
        <f>IFERROR(__xludf.DUMMYFUNCTION("""COMPUTED_VALUE"""),7.0)</f>
        <v>7</v>
      </c>
      <c r="O46" s="52">
        <f>IFERROR(__xludf.DUMMYFUNCTION("""COMPUTED_VALUE"""),4.0)</f>
        <v>4</v>
      </c>
      <c r="P46" s="52">
        <f>IFERROR(__xludf.DUMMYFUNCTION("""COMPUTED_VALUE"""),5.0)</f>
        <v>5</v>
      </c>
      <c r="Q46" s="52">
        <f>IFERROR(__xludf.DUMMYFUNCTION("""COMPUTED_VALUE"""),4.0)</f>
        <v>4</v>
      </c>
      <c r="R46" s="52">
        <f>IFERROR(__xludf.DUMMYFUNCTION("""COMPUTED_VALUE"""),3.0)</f>
        <v>3</v>
      </c>
      <c r="S46" s="52">
        <f>IFERROR(__xludf.DUMMYFUNCTION("""COMPUTED_VALUE"""),3.0)</f>
        <v>3</v>
      </c>
      <c r="T46" s="52">
        <f>IFERROR(__xludf.DUMMYFUNCTION("""COMPUTED_VALUE"""),5.0)</f>
        <v>5</v>
      </c>
      <c r="U46" s="52">
        <f>IFERROR(__xludf.DUMMYFUNCTION("""COMPUTED_VALUE"""),3.0)</f>
        <v>3</v>
      </c>
      <c r="V46" s="52">
        <f>IFERROR(__xludf.DUMMYFUNCTION("""COMPUTED_VALUE"""),5.0)</f>
        <v>5</v>
      </c>
      <c r="W46" s="52">
        <f>IFERROR(__xludf.DUMMYFUNCTION("""COMPUTED_VALUE"""),39.0)</f>
        <v>39</v>
      </c>
      <c r="X46" s="52">
        <f>IFERROR(__xludf.DUMMYFUNCTION("""COMPUTED_VALUE"""),83.0)</f>
        <v>83</v>
      </c>
    </row>
    <row r="47">
      <c r="A47" s="47" t="s">
        <v>83</v>
      </c>
      <c r="B47" s="51" t="str">
        <f>IFERROR(__xludf.DUMMYFUNCTION("IMPORTRANGE(Key!$B12,""'Group'!a4:w7"")"),"")</f>
        <v/>
      </c>
      <c r="C47" s="51" t="str">
        <f>IFERROR(__xludf.DUMMYFUNCTION("""COMPUTED_VALUE"""),"Connor Calahan")</f>
        <v>Connor Calahan</v>
      </c>
      <c r="D47" s="52">
        <f>IFERROR(__xludf.DUMMYFUNCTION("""COMPUTED_VALUE"""),4.0)</f>
        <v>4</v>
      </c>
      <c r="E47" s="52">
        <f>IFERROR(__xludf.DUMMYFUNCTION("""COMPUTED_VALUE"""),6.0)</f>
        <v>6</v>
      </c>
      <c r="F47" s="52">
        <f>IFERROR(__xludf.DUMMYFUNCTION("""COMPUTED_VALUE"""),3.0)</f>
        <v>3</v>
      </c>
      <c r="G47" s="52">
        <f>IFERROR(__xludf.DUMMYFUNCTION("""COMPUTED_VALUE"""),5.0)</f>
        <v>5</v>
      </c>
      <c r="H47" s="52">
        <f>IFERROR(__xludf.DUMMYFUNCTION("""COMPUTED_VALUE"""),5.0)</f>
        <v>5</v>
      </c>
      <c r="I47" s="52">
        <f>IFERROR(__xludf.DUMMYFUNCTION("""COMPUTED_VALUE"""),4.0)</f>
        <v>4</v>
      </c>
      <c r="J47" s="52">
        <f>IFERROR(__xludf.DUMMYFUNCTION("""COMPUTED_VALUE"""),4.0)</f>
        <v>4</v>
      </c>
      <c r="K47" s="52">
        <f>IFERROR(__xludf.DUMMYFUNCTION("""COMPUTED_VALUE"""),4.0)</f>
        <v>4</v>
      </c>
      <c r="L47" s="52">
        <f>IFERROR(__xludf.DUMMYFUNCTION("""COMPUTED_VALUE"""),5.0)</f>
        <v>5</v>
      </c>
      <c r="M47" s="52">
        <f>IFERROR(__xludf.DUMMYFUNCTION("""COMPUTED_VALUE"""),40.0)</f>
        <v>40</v>
      </c>
      <c r="N47" s="52">
        <f>IFERROR(__xludf.DUMMYFUNCTION("""COMPUTED_VALUE"""),6.0)</f>
        <v>6</v>
      </c>
      <c r="O47" s="52">
        <f>IFERROR(__xludf.DUMMYFUNCTION("""COMPUTED_VALUE"""),5.0)</f>
        <v>5</v>
      </c>
      <c r="P47" s="52">
        <f>IFERROR(__xludf.DUMMYFUNCTION("""COMPUTED_VALUE"""),4.0)</f>
        <v>4</v>
      </c>
      <c r="Q47" s="52">
        <f>IFERROR(__xludf.DUMMYFUNCTION("""COMPUTED_VALUE"""),4.0)</f>
        <v>4</v>
      </c>
      <c r="R47" s="52">
        <f>IFERROR(__xludf.DUMMYFUNCTION("""COMPUTED_VALUE"""),4.0)</f>
        <v>4</v>
      </c>
      <c r="S47" s="52">
        <f>IFERROR(__xludf.DUMMYFUNCTION("""COMPUTED_VALUE"""),4.0)</f>
        <v>4</v>
      </c>
      <c r="T47" s="52">
        <f>IFERROR(__xludf.DUMMYFUNCTION("""COMPUTED_VALUE"""),7.0)</f>
        <v>7</v>
      </c>
      <c r="U47" s="52">
        <f>IFERROR(__xludf.DUMMYFUNCTION("""COMPUTED_VALUE"""),4.0)</f>
        <v>4</v>
      </c>
      <c r="V47" s="52">
        <f>IFERROR(__xludf.DUMMYFUNCTION("""COMPUTED_VALUE"""),5.0)</f>
        <v>5</v>
      </c>
      <c r="W47" s="52">
        <f>IFERROR(__xludf.DUMMYFUNCTION("""COMPUTED_VALUE"""),43.0)</f>
        <v>43</v>
      </c>
      <c r="X47" s="52">
        <f>IFERROR(__xludf.DUMMYFUNCTION("""COMPUTED_VALUE"""),83.0)</f>
        <v>83</v>
      </c>
    </row>
    <row r="48">
      <c r="B48" s="52" t="str">
        <f>IFERROR(__xludf.DUMMYFUNCTION("""COMPUTED_VALUE"""),"x")</f>
        <v>x</v>
      </c>
      <c r="C48" s="52" t="str">
        <f>IFERROR(__xludf.DUMMYFUNCTION("""COMPUTED_VALUE"""),"Greg Fernández ")</f>
        <v>Greg Fernández </v>
      </c>
      <c r="D48" s="52">
        <f>IFERROR(__xludf.DUMMYFUNCTION("""COMPUTED_VALUE"""),4.0)</f>
        <v>4</v>
      </c>
      <c r="E48" s="52">
        <f>IFERROR(__xludf.DUMMYFUNCTION("""COMPUTED_VALUE"""),7.0)</f>
        <v>7</v>
      </c>
      <c r="F48" s="52">
        <f>IFERROR(__xludf.DUMMYFUNCTION("""COMPUTED_VALUE"""),4.0)</f>
        <v>4</v>
      </c>
      <c r="G48" s="52">
        <f>IFERROR(__xludf.DUMMYFUNCTION("""COMPUTED_VALUE"""),4.0)</f>
        <v>4</v>
      </c>
      <c r="H48" s="52">
        <f>IFERROR(__xludf.DUMMYFUNCTION("""COMPUTED_VALUE"""),4.0)</f>
        <v>4</v>
      </c>
      <c r="I48" s="52">
        <f>IFERROR(__xludf.DUMMYFUNCTION("""COMPUTED_VALUE"""),4.0)</f>
        <v>4</v>
      </c>
      <c r="J48" s="52">
        <f>IFERROR(__xludf.DUMMYFUNCTION("""COMPUTED_VALUE"""),3.0)</f>
        <v>3</v>
      </c>
      <c r="K48" s="52">
        <f>IFERROR(__xludf.DUMMYFUNCTION("""COMPUTED_VALUE"""),5.0)</f>
        <v>5</v>
      </c>
      <c r="L48" s="52">
        <f>IFERROR(__xludf.DUMMYFUNCTION("""COMPUTED_VALUE"""),2.0)</f>
        <v>2</v>
      </c>
      <c r="M48" s="52">
        <f>IFERROR(__xludf.DUMMYFUNCTION("""COMPUTED_VALUE"""),37.0)</f>
        <v>37</v>
      </c>
      <c r="N48" s="52">
        <f>IFERROR(__xludf.DUMMYFUNCTION("""COMPUTED_VALUE"""),6.0)</f>
        <v>6</v>
      </c>
      <c r="O48" s="52">
        <f>IFERROR(__xludf.DUMMYFUNCTION("""COMPUTED_VALUE"""),4.0)</f>
        <v>4</v>
      </c>
      <c r="P48" s="52">
        <f>IFERROR(__xludf.DUMMYFUNCTION("""COMPUTED_VALUE"""),4.0)</f>
        <v>4</v>
      </c>
      <c r="Q48" s="52">
        <f>IFERROR(__xludf.DUMMYFUNCTION("""COMPUTED_VALUE"""),4.0)</f>
        <v>4</v>
      </c>
      <c r="R48" s="52">
        <f>IFERROR(__xludf.DUMMYFUNCTION("""COMPUTED_VALUE"""),4.0)</f>
        <v>4</v>
      </c>
      <c r="S48" s="52">
        <f>IFERROR(__xludf.DUMMYFUNCTION("""COMPUTED_VALUE"""),4.0)</f>
        <v>4</v>
      </c>
      <c r="T48" s="52">
        <f>IFERROR(__xludf.DUMMYFUNCTION("""COMPUTED_VALUE"""),7.0)</f>
        <v>7</v>
      </c>
      <c r="U48" s="52">
        <f>IFERROR(__xludf.DUMMYFUNCTION("""COMPUTED_VALUE"""),3.0)</f>
        <v>3</v>
      </c>
      <c r="V48" s="52">
        <f>IFERROR(__xludf.DUMMYFUNCTION("""COMPUTED_VALUE"""),5.0)</f>
        <v>5</v>
      </c>
      <c r="W48" s="52">
        <f>IFERROR(__xludf.DUMMYFUNCTION("""COMPUTED_VALUE"""),41.0)</f>
        <v>41</v>
      </c>
      <c r="X48" s="52">
        <f>IFERROR(__xludf.DUMMYFUNCTION("""COMPUTED_VALUE"""),78.0)</f>
        <v>78</v>
      </c>
    </row>
    <row r="49">
      <c r="B49" s="52" t="str">
        <f>IFERROR(__xludf.DUMMYFUNCTION("""COMPUTED_VALUE"""),"x")</f>
        <v>x</v>
      </c>
      <c r="C49" s="52" t="str">
        <f>IFERROR(__xludf.DUMMYFUNCTION("""COMPUTED_VALUE"""),"Jackson Strohl ")</f>
        <v>Jackson Strohl </v>
      </c>
      <c r="D49" s="52">
        <f>IFERROR(__xludf.DUMMYFUNCTION("""COMPUTED_VALUE"""),4.0)</f>
        <v>4</v>
      </c>
      <c r="E49" s="52">
        <f>IFERROR(__xludf.DUMMYFUNCTION("""COMPUTED_VALUE"""),6.0)</f>
        <v>6</v>
      </c>
      <c r="F49" s="52">
        <f>IFERROR(__xludf.DUMMYFUNCTION("""COMPUTED_VALUE"""),4.0)</f>
        <v>4</v>
      </c>
      <c r="G49" s="52">
        <f>IFERROR(__xludf.DUMMYFUNCTION("""COMPUTED_VALUE"""),4.0)</f>
        <v>4</v>
      </c>
      <c r="H49" s="52">
        <f>IFERROR(__xludf.DUMMYFUNCTION("""COMPUTED_VALUE"""),4.0)</f>
        <v>4</v>
      </c>
      <c r="I49" s="52">
        <f>IFERROR(__xludf.DUMMYFUNCTION("""COMPUTED_VALUE"""),5.0)</f>
        <v>5</v>
      </c>
      <c r="J49" s="52">
        <f>IFERROR(__xludf.DUMMYFUNCTION("""COMPUTED_VALUE"""),3.0)</f>
        <v>3</v>
      </c>
      <c r="K49" s="52">
        <f>IFERROR(__xludf.DUMMYFUNCTION("""COMPUTED_VALUE"""),4.0)</f>
        <v>4</v>
      </c>
      <c r="L49" s="52">
        <f>IFERROR(__xludf.DUMMYFUNCTION("""COMPUTED_VALUE"""),5.0)</f>
        <v>5</v>
      </c>
      <c r="M49" s="52">
        <f>IFERROR(__xludf.DUMMYFUNCTION("""COMPUTED_VALUE"""),39.0)</f>
        <v>39</v>
      </c>
      <c r="N49" s="52">
        <f>IFERROR(__xludf.DUMMYFUNCTION("""COMPUTED_VALUE"""),8.0)</f>
        <v>8</v>
      </c>
      <c r="O49" s="52">
        <f>IFERROR(__xludf.DUMMYFUNCTION("""COMPUTED_VALUE"""),3.0)</f>
        <v>3</v>
      </c>
      <c r="P49" s="52">
        <f>IFERROR(__xludf.DUMMYFUNCTION("""COMPUTED_VALUE"""),4.0)</f>
        <v>4</v>
      </c>
      <c r="Q49" s="52">
        <f>IFERROR(__xludf.DUMMYFUNCTION("""COMPUTED_VALUE"""),3.0)</f>
        <v>3</v>
      </c>
      <c r="R49" s="52">
        <f>IFERROR(__xludf.DUMMYFUNCTION("""COMPUTED_VALUE"""),3.0)</f>
        <v>3</v>
      </c>
      <c r="S49" s="52">
        <f>IFERROR(__xludf.DUMMYFUNCTION("""COMPUTED_VALUE"""),5.0)</f>
        <v>5</v>
      </c>
      <c r="T49" s="52">
        <f>IFERROR(__xludf.DUMMYFUNCTION("""COMPUTED_VALUE"""),5.0)</f>
        <v>5</v>
      </c>
      <c r="U49" s="52">
        <f>IFERROR(__xludf.DUMMYFUNCTION("""COMPUTED_VALUE"""),3.0)</f>
        <v>3</v>
      </c>
      <c r="V49" s="52">
        <f>IFERROR(__xludf.DUMMYFUNCTION("""COMPUTED_VALUE"""),6.0)</f>
        <v>6</v>
      </c>
      <c r="W49" s="52">
        <f>IFERROR(__xludf.DUMMYFUNCTION("""COMPUTED_VALUE"""),40.0)</f>
        <v>40</v>
      </c>
      <c r="X49" s="52">
        <f>IFERROR(__xludf.DUMMYFUNCTION("""COMPUTED_VALUE"""),79.0)</f>
        <v>79</v>
      </c>
    </row>
    <row r="50">
      <c r="B50" s="52" t="str">
        <f>IFERROR(__xludf.DUMMYFUNCTION("""COMPUTED_VALUE"""),"x")</f>
        <v>x</v>
      </c>
      <c r="C50" s="52" t="str">
        <f>IFERROR(__xludf.DUMMYFUNCTION("""COMPUTED_VALUE"""),"Dax Wilson")</f>
        <v>Dax Wilson</v>
      </c>
      <c r="D50" s="52">
        <f>IFERROR(__xludf.DUMMYFUNCTION("""COMPUTED_VALUE"""),4.0)</f>
        <v>4</v>
      </c>
      <c r="E50" s="52">
        <f>IFERROR(__xludf.DUMMYFUNCTION("""COMPUTED_VALUE"""),5.0)</f>
        <v>5</v>
      </c>
      <c r="F50" s="52">
        <f>IFERROR(__xludf.DUMMYFUNCTION("""COMPUTED_VALUE"""),2.0)</f>
        <v>2</v>
      </c>
      <c r="G50" s="52">
        <f>IFERROR(__xludf.DUMMYFUNCTION("""COMPUTED_VALUE"""),5.0)</f>
        <v>5</v>
      </c>
      <c r="H50" s="52">
        <f>IFERROR(__xludf.DUMMYFUNCTION("""COMPUTED_VALUE"""),5.0)</f>
        <v>5</v>
      </c>
      <c r="I50" s="52">
        <f>IFERROR(__xludf.DUMMYFUNCTION("""COMPUTED_VALUE"""),5.0)</f>
        <v>5</v>
      </c>
      <c r="J50" s="52">
        <f>IFERROR(__xludf.DUMMYFUNCTION("""COMPUTED_VALUE"""),4.0)</f>
        <v>4</v>
      </c>
      <c r="K50" s="52">
        <f>IFERROR(__xludf.DUMMYFUNCTION("""COMPUTED_VALUE"""),4.0)</f>
        <v>4</v>
      </c>
      <c r="L50" s="52">
        <f>IFERROR(__xludf.DUMMYFUNCTION("""COMPUTED_VALUE"""),5.0)</f>
        <v>5</v>
      </c>
      <c r="M50" s="52">
        <f>IFERROR(__xludf.DUMMYFUNCTION("""COMPUTED_VALUE"""),39.0)</f>
        <v>39</v>
      </c>
      <c r="N50" s="52">
        <f>IFERROR(__xludf.DUMMYFUNCTION("""COMPUTED_VALUE"""),5.0)</f>
        <v>5</v>
      </c>
      <c r="O50" s="52">
        <f>IFERROR(__xludf.DUMMYFUNCTION("""COMPUTED_VALUE"""),4.0)</f>
        <v>4</v>
      </c>
      <c r="P50" s="52">
        <f>IFERROR(__xludf.DUMMYFUNCTION("""COMPUTED_VALUE"""),4.0)</f>
        <v>4</v>
      </c>
      <c r="Q50" s="52">
        <f>IFERROR(__xludf.DUMMYFUNCTION("""COMPUTED_VALUE"""),3.0)</f>
        <v>3</v>
      </c>
      <c r="R50" s="52">
        <f>IFERROR(__xludf.DUMMYFUNCTION("""COMPUTED_VALUE"""),5.0)</f>
        <v>5</v>
      </c>
      <c r="S50" s="52">
        <f>IFERROR(__xludf.DUMMYFUNCTION("""COMPUTED_VALUE"""),4.0)</f>
        <v>4</v>
      </c>
      <c r="T50" s="52">
        <f>IFERROR(__xludf.DUMMYFUNCTION("""COMPUTED_VALUE"""),6.0)</f>
        <v>6</v>
      </c>
      <c r="U50" s="52">
        <f>IFERROR(__xludf.DUMMYFUNCTION("""COMPUTED_VALUE"""),3.0)</f>
        <v>3</v>
      </c>
      <c r="V50" s="52">
        <f>IFERROR(__xludf.DUMMYFUNCTION("""COMPUTED_VALUE"""),6.0)</f>
        <v>6</v>
      </c>
      <c r="W50" s="52">
        <f>IFERROR(__xludf.DUMMYFUNCTION("""COMPUTED_VALUE"""),40.0)</f>
        <v>40</v>
      </c>
      <c r="X50" s="52">
        <f>IFERROR(__xludf.DUMMYFUNCTION("""COMPUTED_VALUE"""),79.0)</f>
        <v>79</v>
      </c>
    </row>
    <row r="51">
      <c r="A51" s="47" t="s">
        <v>90</v>
      </c>
      <c r="B51" s="51" t="str">
        <f>IFERROR(__xludf.DUMMYFUNCTION("IMPORTRANGE(Key!$B13,""'Group'!a4:w7"")"),"x")</f>
        <v>x</v>
      </c>
      <c r="C51" s="51" t="str">
        <f>IFERROR(__xludf.DUMMYFUNCTION("""COMPUTED_VALUE"""),"Carson Van Beek")</f>
        <v>Carson Van Beek</v>
      </c>
      <c r="D51" s="52">
        <f>IFERROR(__xludf.DUMMYFUNCTION("""COMPUTED_VALUE"""),4.0)</f>
        <v>4</v>
      </c>
      <c r="E51" s="52">
        <f>IFERROR(__xludf.DUMMYFUNCTION("""COMPUTED_VALUE"""),5.0)</f>
        <v>5</v>
      </c>
      <c r="F51" s="52">
        <f>IFERROR(__xludf.DUMMYFUNCTION("""COMPUTED_VALUE"""),3.0)</f>
        <v>3</v>
      </c>
      <c r="G51" s="52">
        <f>IFERROR(__xludf.DUMMYFUNCTION("""COMPUTED_VALUE"""),5.0)</f>
        <v>5</v>
      </c>
      <c r="H51" s="52">
        <f>IFERROR(__xludf.DUMMYFUNCTION("""COMPUTED_VALUE"""),5.0)</f>
        <v>5</v>
      </c>
      <c r="I51" s="52">
        <f>IFERROR(__xludf.DUMMYFUNCTION("""COMPUTED_VALUE"""),5.0)</f>
        <v>5</v>
      </c>
      <c r="J51" s="52">
        <f>IFERROR(__xludf.DUMMYFUNCTION("""COMPUTED_VALUE"""),3.0)</f>
        <v>3</v>
      </c>
      <c r="K51" s="52">
        <f>IFERROR(__xludf.DUMMYFUNCTION("""COMPUTED_VALUE"""),4.0)</f>
        <v>4</v>
      </c>
      <c r="L51" s="52">
        <f>IFERROR(__xludf.DUMMYFUNCTION("""COMPUTED_VALUE"""),5.0)</f>
        <v>5</v>
      </c>
      <c r="M51" s="52">
        <f>IFERROR(__xludf.DUMMYFUNCTION("""COMPUTED_VALUE"""),39.0)</f>
        <v>39</v>
      </c>
      <c r="N51" s="52">
        <f>IFERROR(__xludf.DUMMYFUNCTION("""COMPUTED_VALUE"""),7.0)</f>
        <v>7</v>
      </c>
      <c r="O51" s="52">
        <f>IFERROR(__xludf.DUMMYFUNCTION("""COMPUTED_VALUE"""),4.0)</f>
        <v>4</v>
      </c>
      <c r="P51" s="52">
        <f>IFERROR(__xludf.DUMMYFUNCTION("""COMPUTED_VALUE"""),4.0)</f>
        <v>4</v>
      </c>
      <c r="Q51" s="52">
        <f>IFERROR(__xludf.DUMMYFUNCTION("""COMPUTED_VALUE"""),4.0)</f>
        <v>4</v>
      </c>
      <c r="R51" s="52">
        <f>IFERROR(__xludf.DUMMYFUNCTION("""COMPUTED_VALUE"""),4.0)</f>
        <v>4</v>
      </c>
      <c r="S51" s="52">
        <f>IFERROR(__xludf.DUMMYFUNCTION("""COMPUTED_VALUE"""),5.0)</f>
        <v>5</v>
      </c>
      <c r="T51" s="52">
        <f>IFERROR(__xludf.DUMMYFUNCTION("""COMPUTED_VALUE"""),6.0)</f>
        <v>6</v>
      </c>
      <c r="U51" s="52">
        <f>IFERROR(__xludf.DUMMYFUNCTION("""COMPUTED_VALUE"""),4.0)</f>
        <v>4</v>
      </c>
      <c r="V51" s="52">
        <f>IFERROR(__xludf.DUMMYFUNCTION("""COMPUTED_VALUE"""),4.0)</f>
        <v>4</v>
      </c>
      <c r="W51" s="52">
        <f>IFERROR(__xludf.DUMMYFUNCTION("""COMPUTED_VALUE"""),42.0)</f>
        <v>42</v>
      </c>
      <c r="X51" s="52">
        <f>IFERROR(__xludf.DUMMYFUNCTION("""COMPUTED_VALUE"""),81.0)</f>
        <v>81</v>
      </c>
    </row>
    <row r="52">
      <c r="B52" s="52" t="str">
        <f>IFERROR(__xludf.DUMMYFUNCTION("""COMPUTED_VALUE"""),"x")</f>
        <v>x</v>
      </c>
      <c r="C52" s="52" t="str">
        <f>IFERROR(__xludf.DUMMYFUNCTION("""COMPUTED_VALUE"""),"Cade Pepper")</f>
        <v>Cade Pepper</v>
      </c>
      <c r="D52" s="52">
        <f>IFERROR(__xludf.DUMMYFUNCTION("""COMPUTED_VALUE"""),4.0)</f>
        <v>4</v>
      </c>
      <c r="E52" s="52">
        <f>IFERROR(__xludf.DUMMYFUNCTION("""COMPUTED_VALUE"""),5.0)</f>
        <v>5</v>
      </c>
      <c r="F52" s="52">
        <f>IFERROR(__xludf.DUMMYFUNCTION("""COMPUTED_VALUE"""),2.0)</f>
        <v>2</v>
      </c>
      <c r="G52" s="52">
        <f>IFERROR(__xludf.DUMMYFUNCTION("""COMPUTED_VALUE"""),5.0)</f>
        <v>5</v>
      </c>
      <c r="H52" s="52">
        <f>IFERROR(__xludf.DUMMYFUNCTION("""COMPUTED_VALUE"""),4.0)</f>
        <v>4</v>
      </c>
      <c r="I52" s="52">
        <f>IFERROR(__xludf.DUMMYFUNCTION("""COMPUTED_VALUE"""),4.0)</f>
        <v>4</v>
      </c>
      <c r="J52" s="52">
        <f>IFERROR(__xludf.DUMMYFUNCTION("""COMPUTED_VALUE"""),3.0)</f>
        <v>3</v>
      </c>
      <c r="K52" s="52">
        <f>IFERROR(__xludf.DUMMYFUNCTION("""COMPUTED_VALUE"""),4.0)</f>
        <v>4</v>
      </c>
      <c r="L52" s="52">
        <f>IFERROR(__xludf.DUMMYFUNCTION("""COMPUTED_VALUE"""),6.0)</f>
        <v>6</v>
      </c>
      <c r="M52" s="52">
        <f>IFERROR(__xludf.DUMMYFUNCTION("""COMPUTED_VALUE"""),37.0)</f>
        <v>37</v>
      </c>
      <c r="N52" s="52">
        <f>IFERROR(__xludf.DUMMYFUNCTION("""COMPUTED_VALUE"""),6.0)</f>
        <v>6</v>
      </c>
      <c r="O52" s="52">
        <f>IFERROR(__xludf.DUMMYFUNCTION("""COMPUTED_VALUE"""),5.0)</f>
        <v>5</v>
      </c>
      <c r="P52" s="52">
        <f>IFERROR(__xludf.DUMMYFUNCTION("""COMPUTED_VALUE"""),4.0)</f>
        <v>4</v>
      </c>
      <c r="Q52" s="52">
        <f>IFERROR(__xludf.DUMMYFUNCTION("""COMPUTED_VALUE"""),3.0)</f>
        <v>3</v>
      </c>
      <c r="R52" s="52">
        <f>IFERROR(__xludf.DUMMYFUNCTION("""COMPUTED_VALUE"""),4.0)</f>
        <v>4</v>
      </c>
      <c r="S52" s="52">
        <f>IFERROR(__xludf.DUMMYFUNCTION("""COMPUTED_VALUE"""),8.0)</f>
        <v>8</v>
      </c>
      <c r="T52" s="52">
        <f>IFERROR(__xludf.DUMMYFUNCTION("""COMPUTED_VALUE"""),6.0)</f>
        <v>6</v>
      </c>
      <c r="U52" s="52">
        <f>IFERROR(__xludf.DUMMYFUNCTION("""COMPUTED_VALUE"""),3.0)</f>
        <v>3</v>
      </c>
      <c r="V52" s="52">
        <f>IFERROR(__xludf.DUMMYFUNCTION("""COMPUTED_VALUE"""),4.0)</f>
        <v>4</v>
      </c>
      <c r="W52" s="52">
        <f>IFERROR(__xludf.DUMMYFUNCTION("""COMPUTED_VALUE"""),43.0)</f>
        <v>43</v>
      </c>
      <c r="X52" s="52">
        <f>IFERROR(__xludf.DUMMYFUNCTION("""COMPUTED_VALUE"""),80.0)</f>
        <v>80</v>
      </c>
    </row>
    <row r="53">
      <c r="B53" s="52" t="str">
        <f>IFERROR(__xludf.DUMMYFUNCTION("""COMPUTED_VALUE"""),"x")</f>
        <v>x</v>
      </c>
      <c r="C53" s="52" t="str">
        <f>IFERROR(__xludf.DUMMYFUNCTION("""COMPUTED_VALUE"""),"Emmett Murphy")</f>
        <v>Emmett Murphy</v>
      </c>
      <c r="D53" s="52">
        <f>IFERROR(__xludf.DUMMYFUNCTION("""COMPUTED_VALUE"""),6.0)</f>
        <v>6</v>
      </c>
      <c r="E53" s="52">
        <f>IFERROR(__xludf.DUMMYFUNCTION("""COMPUTED_VALUE"""),5.0)</f>
        <v>5</v>
      </c>
      <c r="F53" s="52">
        <f>IFERROR(__xludf.DUMMYFUNCTION("""COMPUTED_VALUE"""),3.0)</f>
        <v>3</v>
      </c>
      <c r="G53" s="52">
        <f>IFERROR(__xludf.DUMMYFUNCTION("""COMPUTED_VALUE"""),4.0)</f>
        <v>4</v>
      </c>
      <c r="H53" s="52">
        <f>IFERROR(__xludf.DUMMYFUNCTION("""COMPUTED_VALUE"""),4.0)</f>
        <v>4</v>
      </c>
      <c r="I53" s="52">
        <f>IFERROR(__xludf.DUMMYFUNCTION("""COMPUTED_VALUE"""),4.0)</f>
        <v>4</v>
      </c>
      <c r="J53" s="52">
        <f>IFERROR(__xludf.DUMMYFUNCTION("""COMPUTED_VALUE"""),4.0)</f>
        <v>4</v>
      </c>
      <c r="K53" s="52">
        <f>IFERROR(__xludf.DUMMYFUNCTION("""COMPUTED_VALUE"""),4.0)</f>
        <v>4</v>
      </c>
      <c r="L53" s="52">
        <f>IFERROR(__xludf.DUMMYFUNCTION("""COMPUTED_VALUE"""),6.0)</f>
        <v>6</v>
      </c>
      <c r="M53" s="52">
        <f>IFERROR(__xludf.DUMMYFUNCTION("""COMPUTED_VALUE"""),40.0)</f>
        <v>40</v>
      </c>
      <c r="N53" s="52">
        <f>IFERROR(__xludf.DUMMYFUNCTION("""COMPUTED_VALUE"""),6.0)</f>
        <v>6</v>
      </c>
      <c r="O53" s="52">
        <f>IFERROR(__xludf.DUMMYFUNCTION("""COMPUTED_VALUE"""),6.0)</f>
        <v>6</v>
      </c>
      <c r="P53" s="52">
        <f>IFERROR(__xludf.DUMMYFUNCTION("""COMPUTED_VALUE"""),4.0)</f>
        <v>4</v>
      </c>
      <c r="Q53" s="52">
        <f>IFERROR(__xludf.DUMMYFUNCTION("""COMPUTED_VALUE"""),4.0)</f>
        <v>4</v>
      </c>
      <c r="R53" s="52">
        <f>IFERROR(__xludf.DUMMYFUNCTION("""COMPUTED_VALUE"""),6.0)</f>
        <v>6</v>
      </c>
      <c r="S53" s="52">
        <f>IFERROR(__xludf.DUMMYFUNCTION("""COMPUTED_VALUE"""),3.0)</f>
        <v>3</v>
      </c>
      <c r="T53" s="52">
        <f>IFERROR(__xludf.DUMMYFUNCTION("""COMPUTED_VALUE"""),7.0)</f>
        <v>7</v>
      </c>
      <c r="U53" s="52">
        <f>IFERROR(__xludf.DUMMYFUNCTION("""COMPUTED_VALUE"""),3.0)</f>
        <v>3</v>
      </c>
      <c r="V53" s="52">
        <f>IFERROR(__xludf.DUMMYFUNCTION("""COMPUTED_VALUE"""),6.0)</f>
        <v>6</v>
      </c>
      <c r="W53" s="52">
        <f>IFERROR(__xludf.DUMMYFUNCTION("""COMPUTED_VALUE"""),45.0)</f>
        <v>45</v>
      </c>
      <c r="X53" s="52">
        <f>IFERROR(__xludf.DUMMYFUNCTION("""COMPUTED_VALUE"""),85.0)</f>
        <v>85</v>
      </c>
    </row>
    <row r="54">
      <c r="B54" s="52" t="str">
        <f>IFERROR(__xludf.DUMMYFUNCTION("""COMPUTED_VALUE"""),"x")</f>
        <v>x</v>
      </c>
      <c r="C54" s="52" t="str">
        <f>IFERROR(__xludf.DUMMYFUNCTION("""COMPUTED_VALUE"""),"Lance Addington")</f>
        <v>Lance Addington</v>
      </c>
      <c r="D54" s="52">
        <f>IFERROR(__xludf.DUMMYFUNCTION("""COMPUTED_VALUE"""),3.0)</f>
        <v>3</v>
      </c>
      <c r="E54" s="52">
        <f>IFERROR(__xludf.DUMMYFUNCTION("""COMPUTED_VALUE"""),6.0)</f>
        <v>6</v>
      </c>
      <c r="F54" s="52">
        <f>IFERROR(__xludf.DUMMYFUNCTION("""COMPUTED_VALUE"""),6.0)</f>
        <v>6</v>
      </c>
      <c r="G54" s="52">
        <f>IFERROR(__xludf.DUMMYFUNCTION("""COMPUTED_VALUE"""),5.0)</f>
        <v>5</v>
      </c>
      <c r="H54" s="52">
        <f>IFERROR(__xludf.DUMMYFUNCTION("""COMPUTED_VALUE"""),3.0)</f>
        <v>3</v>
      </c>
      <c r="I54" s="52">
        <f>IFERROR(__xludf.DUMMYFUNCTION("""COMPUTED_VALUE"""),6.0)</f>
        <v>6</v>
      </c>
      <c r="J54" s="52">
        <f>IFERROR(__xludf.DUMMYFUNCTION("""COMPUTED_VALUE"""),3.0)</f>
        <v>3</v>
      </c>
      <c r="K54" s="52">
        <f>IFERROR(__xludf.DUMMYFUNCTION("""COMPUTED_VALUE"""),5.0)</f>
        <v>5</v>
      </c>
      <c r="L54" s="52">
        <f>IFERROR(__xludf.DUMMYFUNCTION("""COMPUTED_VALUE"""),4.0)</f>
        <v>4</v>
      </c>
      <c r="M54" s="52">
        <f>IFERROR(__xludf.DUMMYFUNCTION("""COMPUTED_VALUE"""),41.0)</f>
        <v>41</v>
      </c>
      <c r="N54" s="52">
        <f>IFERROR(__xludf.DUMMYFUNCTION("""COMPUTED_VALUE"""),7.0)</f>
        <v>7</v>
      </c>
      <c r="O54" s="52">
        <f>IFERROR(__xludf.DUMMYFUNCTION("""COMPUTED_VALUE"""),4.0)</f>
        <v>4</v>
      </c>
      <c r="P54" s="52">
        <f>IFERROR(__xludf.DUMMYFUNCTION("""COMPUTED_VALUE"""),4.0)</f>
        <v>4</v>
      </c>
      <c r="Q54" s="52">
        <f>IFERROR(__xludf.DUMMYFUNCTION("""COMPUTED_VALUE"""),4.0)</f>
        <v>4</v>
      </c>
      <c r="R54" s="52">
        <f>IFERROR(__xludf.DUMMYFUNCTION("""COMPUTED_VALUE"""),6.0)</f>
        <v>6</v>
      </c>
      <c r="S54" s="52">
        <f>IFERROR(__xludf.DUMMYFUNCTION("""COMPUTED_VALUE"""),4.0)</f>
        <v>4</v>
      </c>
      <c r="T54" s="52">
        <f>IFERROR(__xludf.DUMMYFUNCTION("""COMPUTED_VALUE"""),6.0)</f>
        <v>6</v>
      </c>
      <c r="U54" s="52">
        <f>IFERROR(__xludf.DUMMYFUNCTION("""COMPUTED_VALUE"""),4.0)</f>
        <v>4</v>
      </c>
      <c r="V54" s="52">
        <f>IFERROR(__xludf.DUMMYFUNCTION("""COMPUTED_VALUE"""),4.0)</f>
        <v>4</v>
      </c>
      <c r="W54" s="52">
        <f>IFERROR(__xludf.DUMMYFUNCTION("""COMPUTED_VALUE"""),43.0)</f>
        <v>43</v>
      </c>
      <c r="X54" s="52">
        <f>IFERROR(__xludf.DUMMYFUNCTION("""COMPUTED_VALUE"""),84.0)</f>
        <v>84</v>
      </c>
    </row>
    <row r="55">
      <c r="A55" s="47" t="s">
        <v>97</v>
      </c>
      <c r="B55" s="51" t="str">
        <f>IFERROR(__xludf.DUMMYFUNCTION("IMPORTRANGE(Key!$B14,""'Group'!a4:w7"")"),"x")</f>
        <v>x</v>
      </c>
      <c r="C55" s="51" t="str">
        <f>IFERROR(__xludf.DUMMYFUNCTION("""COMPUTED_VALUE"""),"Jackson Childs")</f>
        <v>Jackson Childs</v>
      </c>
      <c r="D55" s="52">
        <f>IFERROR(__xludf.DUMMYFUNCTION("""COMPUTED_VALUE"""),4.0)</f>
        <v>4</v>
      </c>
      <c r="E55" s="52">
        <f>IFERROR(__xludf.DUMMYFUNCTION("""COMPUTED_VALUE"""),5.0)</f>
        <v>5</v>
      </c>
      <c r="F55" s="52">
        <f>IFERROR(__xludf.DUMMYFUNCTION("""COMPUTED_VALUE"""),3.0)</f>
        <v>3</v>
      </c>
      <c r="G55" s="52">
        <f>IFERROR(__xludf.DUMMYFUNCTION("""COMPUTED_VALUE"""),7.0)</f>
        <v>7</v>
      </c>
      <c r="H55" s="52">
        <f>IFERROR(__xludf.DUMMYFUNCTION("""COMPUTED_VALUE"""),4.0)</f>
        <v>4</v>
      </c>
      <c r="I55" s="52">
        <f>IFERROR(__xludf.DUMMYFUNCTION("""COMPUTED_VALUE"""),6.0)</f>
        <v>6</v>
      </c>
      <c r="J55" s="52">
        <f>IFERROR(__xludf.DUMMYFUNCTION("""COMPUTED_VALUE"""),3.0)</f>
        <v>3</v>
      </c>
      <c r="K55" s="52">
        <f>IFERROR(__xludf.DUMMYFUNCTION("""COMPUTED_VALUE"""),6.0)</f>
        <v>6</v>
      </c>
      <c r="L55" s="52">
        <f>IFERROR(__xludf.DUMMYFUNCTION("""COMPUTED_VALUE"""),4.0)</f>
        <v>4</v>
      </c>
      <c r="M55" s="52">
        <f>IFERROR(__xludf.DUMMYFUNCTION("""COMPUTED_VALUE"""),42.0)</f>
        <v>42</v>
      </c>
      <c r="N55" s="52">
        <f>IFERROR(__xludf.DUMMYFUNCTION("""COMPUTED_VALUE"""),6.0)</f>
        <v>6</v>
      </c>
      <c r="O55" s="52">
        <f>IFERROR(__xludf.DUMMYFUNCTION("""COMPUTED_VALUE"""),3.0)</f>
        <v>3</v>
      </c>
      <c r="P55" s="52">
        <f>IFERROR(__xludf.DUMMYFUNCTION("""COMPUTED_VALUE"""),6.0)</f>
        <v>6</v>
      </c>
      <c r="Q55" s="52">
        <f>IFERROR(__xludf.DUMMYFUNCTION("""COMPUTED_VALUE"""),3.0)</f>
        <v>3</v>
      </c>
      <c r="R55" s="52">
        <f>IFERROR(__xludf.DUMMYFUNCTION("""COMPUTED_VALUE"""),4.0)</f>
        <v>4</v>
      </c>
      <c r="S55" s="52">
        <f>IFERROR(__xludf.DUMMYFUNCTION("""COMPUTED_VALUE"""),5.0)</f>
        <v>5</v>
      </c>
      <c r="T55" s="52">
        <f>IFERROR(__xludf.DUMMYFUNCTION("""COMPUTED_VALUE"""),4.0)</f>
        <v>4</v>
      </c>
      <c r="U55" s="52">
        <f>IFERROR(__xludf.DUMMYFUNCTION("""COMPUTED_VALUE"""),4.0)</f>
        <v>4</v>
      </c>
      <c r="V55" s="52">
        <f>IFERROR(__xludf.DUMMYFUNCTION("""COMPUTED_VALUE"""),4.0)</f>
        <v>4</v>
      </c>
      <c r="W55" s="52">
        <f>IFERROR(__xludf.DUMMYFUNCTION("""COMPUTED_VALUE"""),39.0)</f>
        <v>39</v>
      </c>
      <c r="X55" s="52">
        <f>IFERROR(__xludf.DUMMYFUNCTION("""COMPUTED_VALUE"""),81.0)</f>
        <v>81</v>
      </c>
    </row>
    <row r="56">
      <c r="B56" s="52" t="str">
        <f>IFERROR(__xludf.DUMMYFUNCTION("""COMPUTED_VALUE"""),"x")</f>
        <v>x</v>
      </c>
      <c r="C56" s="52" t="str">
        <f>IFERROR(__xludf.DUMMYFUNCTION("""COMPUTED_VALUE"""),"Braxten Cahoon")</f>
        <v>Braxten Cahoon</v>
      </c>
      <c r="D56" s="52">
        <f>IFERROR(__xludf.DUMMYFUNCTION("""COMPUTED_VALUE"""),4.0)</f>
        <v>4</v>
      </c>
      <c r="E56" s="52">
        <f>IFERROR(__xludf.DUMMYFUNCTION("""COMPUTED_VALUE"""),7.0)</f>
        <v>7</v>
      </c>
      <c r="F56" s="52">
        <f>IFERROR(__xludf.DUMMYFUNCTION("""COMPUTED_VALUE"""),3.0)</f>
        <v>3</v>
      </c>
      <c r="G56" s="52">
        <f>IFERROR(__xludf.DUMMYFUNCTION("""COMPUTED_VALUE"""),4.0)</f>
        <v>4</v>
      </c>
      <c r="H56" s="52">
        <f>IFERROR(__xludf.DUMMYFUNCTION("""COMPUTED_VALUE"""),5.0)</f>
        <v>5</v>
      </c>
      <c r="I56" s="52">
        <f>IFERROR(__xludf.DUMMYFUNCTION("""COMPUTED_VALUE"""),6.0)</f>
        <v>6</v>
      </c>
      <c r="J56" s="52">
        <f>IFERROR(__xludf.DUMMYFUNCTION("""COMPUTED_VALUE"""),4.0)</f>
        <v>4</v>
      </c>
      <c r="K56" s="52">
        <f>IFERROR(__xludf.DUMMYFUNCTION("""COMPUTED_VALUE"""),5.0)</f>
        <v>5</v>
      </c>
      <c r="L56" s="52">
        <f>IFERROR(__xludf.DUMMYFUNCTION("""COMPUTED_VALUE"""),5.0)</f>
        <v>5</v>
      </c>
      <c r="M56" s="52">
        <f>IFERROR(__xludf.DUMMYFUNCTION("""COMPUTED_VALUE"""),43.0)</f>
        <v>43</v>
      </c>
      <c r="N56" s="52">
        <f>IFERROR(__xludf.DUMMYFUNCTION("""COMPUTED_VALUE"""),7.0)</f>
        <v>7</v>
      </c>
      <c r="O56" s="52">
        <f>IFERROR(__xludf.DUMMYFUNCTION("""COMPUTED_VALUE"""),4.0)</f>
        <v>4</v>
      </c>
      <c r="P56" s="52">
        <f>IFERROR(__xludf.DUMMYFUNCTION("""COMPUTED_VALUE"""),5.0)</f>
        <v>5</v>
      </c>
      <c r="Q56" s="52">
        <f>IFERROR(__xludf.DUMMYFUNCTION("""COMPUTED_VALUE"""),4.0)</f>
        <v>4</v>
      </c>
      <c r="R56" s="52">
        <f>IFERROR(__xludf.DUMMYFUNCTION("""COMPUTED_VALUE"""),4.0)</f>
        <v>4</v>
      </c>
      <c r="S56" s="52">
        <f>IFERROR(__xludf.DUMMYFUNCTION("""COMPUTED_VALUE"""),4.0)</f>
        <v>4</v>
      </c>
      <c r="T56" s="52">
        <f>IFERROR(__xludf.DUMMYFUNCTION("""COMPUTED_VALUE"""),5.0)</f>
        <v>5</v>
      </c>
      <c r="U56" s="52">
        <f>IFERROR(__xludf.DUMMYFUNCTION("""COMPUTED_VALUE"""),4.0)</f>
        <v>4</v>
      </c>
      <c r="V56" s="52">
        <f>IFERROR(__xludf.DUMMYFUNCTION("""COMPUTED_VALUE"""),3.0)</f>
        <v>3</v>
      </c>
      <c r="W56" s="52">
        <f>IFERROR(__xludf.DUMMYFUNCTION("""COMPUTED_VALUE"""),40.0)</f>
        <v>40</v>
      </c>
      <c r="X56" s="52">
        <f>IFERROR(__xludf.DUMMYFUNCTION("""COMPUTED_VALUE"""),83.0)</f>
        <v>83</v>
      </c>
    </row>
    <row r="57">
      <c r="B57" s="52" t="str">
        <f>IFERROR(__xludf.DUMMYFUNCTION("""COMPUTED_VALUE"""),"x")</f>
        <v>x</v>
      </c>
      <c r="C57" s="52" t="str">
        <f>IFERROR(__xludf.DUMMYFUNCTION("""COMPUTED_VALUE"""),"Brayden Arnott")</f>
        <v>Brayden Arnott</v>
      </c>
      <c r="D57" s="52">
        <f>IFERROR(__xludf.DUMMYFUNCTION("""COMPUTED_VALUE"""),4.0)</f>
        <v>4</v>
      </c>
      <c r="E57" s="52">
        <f>IFERROR(__xludf.DUMMYFUNCTION("""COMPUTED_VALUE"""),4.0)</f>
        <v>4</v>
      </c>
      <c r="F57" s="52">
        <f>IFERROR(__xludf.DUMMYFUNCTION("""COMPUTED_VALUE"""),3.0)</f>
        <v>3</v>
      </c>
      <c r="G57" s="52">
        <f>IFERROR(__xludf.DUMMYFUNCTION("""COMPUTED_VALUE"""),5.0)</f>
        <v>5</v>
      </c>
      <c r="H57" s="52">
        <f>IFERROR(__xludf.DUMMYFUNCTION("""COMPUTED_VALUE"""),5.0)</f>
        <v>5</v>
      </c>
      <c r="I57" s="52">
        <f>IFERROR(__xludf.DUMMYFUNCTION("""COMPUTED_VALUE"""),5.0)</f>
        <v>5</v>
      </c>
      <c r="J57" s="52">
        <f>IFERROR(__xludf.DUMMYFUNCTION("""COMPUTED_VALUE"""),2.0)</f>
        <v>2</v>
      </c>
      <c r="K57" s="52">
        <f>IFERROR(__xludf.DUMMYFUNCTION("""COMPUTED_VALUE"""),5.0)</f>
        <v>5</v>
      </c>
      <c r="L57" s="52">
        <f>IFERROR(__xludf.DUMMYFUNCTION("""COMPUTED_VALUE"""),6.0)</f>
        <v>6</v>
      </c>
      <c r="M57" s="52">
        <f>IFERROR(__xludf.DUMMYFUNCTION("""COMPUTED_VALUE"""),39.0)</f>
        <v>39</v>
      </c>
      <c r="N57" s="52">
        <f>IFERROR(__xludf.DUMMYFUNCTION("""COMPUTED_VALUE"""),8.0)</f>
        <v>8</v>
      </c>
      <c r="O57" s="52">
        <f>IFERROR(__xludf.DUMMYFUNCTION("""COMPUTED_VALUE"""),6.0)</f>
        <v>6</v>
      </c>
      <c r="P57" s="52">
        <f>IFERROR(__xludf.DUMMYFUNCTION("""COMPUTED_VALUE"""),4.0)</f>
        <v>4</v>
      </c>
      <c r="Q57" s="52">
        <f>IFERROR(__xludf.DUMMYFUNCTION("""COMPUTED_VALUE"""),4.0)</f>
        <v>4</v>
      </c>
      <c r="R57" s="52">
        <f>IFERROR(__xludf.DUMMYFUNCTION("""COMPUTED_VALUE"""),4.0)</f>
        <v>4</v>
      </c>
      <c r="S57" s="52">
        <f>IFERROR(__xludf.DUMMYFUNCTION("""COMPUTED_VALUE"""),5.0)</f>
        <v>5</v>
      </c>
      <c r="T57" s="52">
        <f>IFERROR(__xludf.DUMMYFUNCTION("""COMPUTED_VALUE"""),7.0)</f>
        <v>7</v>
      </c>
      <c r="U57" s="52">
        <f>IFERROR(__xludf.DUMMYFUNCTION("""COMPUTED_VALUE"""),3.0)</f>
        <v>3</v>
      </c>
      <c r="V57" s="52">
        <f>IFERROR(__xludf.DUMMYFUNCTION("""COMPUTED_VALUE"""),5.0)</f>
        <v>5</v>
      </c>
      <c r="W57" s="52">
        <f>IFERROR(__xludf.DUMMYFUNCTION("""COMPUTED_VALUE"""),46.0)</f>
        <v>46</v>
      </c>
      <c r="X57" s="52">
        <f>IFERROR(__xludf.DUMMYFUNCTION("""COMPUTED_VALUE"""),85.0)</f>
        <v>85</v>
      </c>
    </row>
    <row r="58">
      <c r="B58" s="52" t="str">
        <f>IFERROR(__xludf.DUMMYFUNCTION("""COMPUTED_VALUE"""),"x")</f>
        <v>x</v>
      </c>
      <c r="C58" s="52" t="str">
        <f>IFERROR(__xludf.DUMMYFUNCTION("""COMPUTED_VALUE"""),"Grant Theurer")</f>
        <v>Grant Theurer</v>
      </c>
      <c r="D58" s="52">
        <f>IFERROR(__xludf.DUMMYFUNCTION("""COMPUTED_VALUE"""),5.0)</f>
        <v>5</v>
      </c>
      <c r="E58" s="52">
        <f>IFERROR(__xludf.DUMMYFUNCTION("""COMPUTED_VALUE"""),6.0)</f>
        <v>6</v>
      </c>
      <c r="F58" s="52">
        <f>IFERROR(__xludf.DUMMYFUNCTION("""COMPUTED_VALUE"""),4.0)</f>
        <v>4</v>
      </c>
      <c r="G58" s="52">
        <f>IFERROR(__xludf.DUMMYFUNCTION("""COMPUTED_VALUE"""),4.0)</f>
        <v>4</v>
      </c>
      <c r="H58" s="52">
        <f>IFERROR(__xludf.DUMMYFUNCTION("""COMPUTED_VALUE"""),4.0)</f>
        <v>4</v>
      </c>
      <c r="I58" s="52">
        <f>IFERROR(__xludf.DUMMYFUNCTION("""COMPUTED_VALUE"""),6.0)</f>
        <v>6</v>
      </c>
      <c r="J58" s="52">
        <f>IFERROR(__xludf.DUMMYFUNCTION("""COMPUTED_VALUE"""),3.0)</f>
        <v>3</v>
      </c>
      <c r="K58" s="52">
        <f>IFERROR(__xludf.DUMMYFUNCTION("""COMPUTED_VALUE"""),4.0)</f>
        <v>4</v>
      </c>
      <c r="L58" s="52">
        <f>IFERROR(__xludf.DUMMYFUNCTION("""COMPUTED_VALUE"""),4.0)</f>
        <v>4</v>
      </c>
      <c r="M58" s="52">
        <f>IFERROR(__xludf.DUMMYFUNCTION("""COMPUTED_VALUE"""),40.0)</f>
        <v>40</v>
      </c>
      <c r="N58" s="52">
        <f>IFERROR(__xludf.DUMMYFUNCTION("""COMPUTED_VALUE"""),8.0)</f>
        <v>8</v>
      </c>
      <c r="O58" s="52">
        <f>IFERROR(__xludf.DUMMYFUNCTION("""COMPUTED_VALUE"""),7.0)</f>
        <v>7</v>
      </c>
      <c r="P58" s="52">
        <f>IFERROR(__xludf.DUMMYFUNCTION("""COMPUTED_VALUE"""),4.0)</f>
        <v>4</v>
      </c>
      <c r="Q58" s="52">
        <f>IFERROR(__xludf.DUMMYFUNCTION("""COMPUTED_VALUE"""),3.0)</f>
        <v>3</v>
      </c>
      <c r="R58" s="52">
        <f>IFERROR(__xludf.DUMMYFUNCTION("""COMPUTED_VALUE"""),4.0)</f>
        <v>4</v>
      </c>
      <c r="S58" s="52">
        <f>IFERROR(__xludf.DUMMYFUNCTION("""COMPUTED_VALUE"""),4.0)</f>
        <v>4</v>
      </c>
      <c r="T58" s="52">
        <f>IFERROR(__xludf.DUMMYFUNCTION("""COMPUTED_VALUE"""),4.0)</f>
        <v>4</v>
      </c>
      <c r="U58" s="52">
        <f>IFERROR(__xludf.DUMMYFUNCTION("""COMPUTED_VALUE"""),3.0)</f>
        <v>3</v>
      </c>
      <c r="V58" s="52">
        <f>IFERROR(__xludf.DUMMYFUNCTION("""COMPUTED_VALUE"""),7.0)</f>
        <v>7</v>
      </c>
      <c r="W58" s="52">
        <f>IFERROR(__xludf.DUMMYFUNCTION("""COMPUTED_VALUE"""),44.0)</f>
        <v>44</v>
      </c>
      <c r="X58" s="52">
        <f>IFERROR(__xludf.DUMMYFUNCTION("""COMPUTED_VALUE"""),84.0)</f>
        <v>84</v>
      </c>
    </row>
    <row r="59">
      <c r="A59" s="47" t="s">
        <v>104</v>
      </c>
      <c r="B59" s="51" t="str">
        <f>IFERROR(__xludf.DUMMYFUNCTION("IMPORTRANGE(Key!$B15,""'Group'!a4:w7"")"),"x")</f>
        <v>x</v>
      </c>
      <c r="C59" s="51" t="str">
        <f>IFERROR(__xludf.DUMMYFUNCTION("""COMPUTED_VALUE"""),"Caleb Dokter")</f>
        <v>Caleb Dokter</v>
      </c>
      <c r="D59" s="52">
        <f>IFERROR(__xludf.DUMMYFUNCTION("""COMPUTED_VALUE"""),4.0)</f>
        <v>4</v>
      </c>
      <c r="E59" s="52">
        <f>IFERROR(__xludf.DUMMYFUNCTION("""COMPUTED_VALUE"""),6.0)</f>
        <v>6</v>
      </c>
      <c r="F59" s="52">
        <f>IFERROR(__xludf.DUMMYFUNCTION("""COMPUTED_VALUE"""),3.0)</f>
        <v>3</v>
      </c>
      <c r="G59" s="52">
        <f>IFERROR(__xludf.DUMMYFUNCTION("""COMPUTED_VALUE"""),5.0)</f>
        <v>5</v>
      </c>
      <c r="H59" s="52">
        <f>IFERROR(__xludf.DUMMYFUNCTION("""COMPUTED_VALUE"""),6.0)</f>
        <v>6</v>
      </c>
      <c r="I59" s="52">
        <f>IFERROR(__xludf.DUMMYFUNCTION("""COMPUTED_VALUE"""),5.0)</f>
        <v>5</v>
      </c>
      <c r="J59" s="52">
        <f>IFERROR(__xludf.DUMMYFUNCTION("""COMPUTED_VALUE"""),3.0)</f>
        <v>3</v>
      </c>
      <c r="K59" s="52">
        <f>IFERROR(__xludf.DUMMYFUNCTION("""COMPUTED_VALUE"""),4.0)</f>
        <v>4</v>
      </c>
      <c r="L59" s="52">
        <f>IFERROR(__xludf.DUMMYFUNCTION("""COMPUTED_VALUE"""),4.0)</f>
        <v>4</v>
      </c>
      <c r="M59" s="52">
        <f>IFERROR(__xludf.DUMMYFUNCTION("""COMPUTED_VALUE"""),40.0)</f>
        <v>40</v>
      </c>
      <c r="N59" s="52">
        <f>IFERROR(__xludf.DUMMYFUNCTION("""COMPUTED_VALUE"""),6.0)</f>
        <v>6</v>
      </c>
      <c r="O59" s="52">
        <f>IFERROR(__xludf.DUMMYFUNCTION("""COMPUTED_VALUE"""),5.0)</f>
        <v>5</v>
      </c>
      <c r="P59" s="52">
        <f>IFERROR(__xludf.DUMMYFUNCTION("""COMPUTED_VALUE"""),3.0)</f>
        <v>3</v>
      </c>
      <c r="Q59" s="52">
        <f>IFERROR(__xludf.DUMMYFUNCTION("""COMPUTED_VALUE"""),3.0)</f>
        <v>3</v>
      </c>
      <c r="R59" s="52">
        <f>IFERROR(__xludf.DUMMYFUNCTION("""COMPUTED_VALUE"""),4.0)</f>
        <v>4</v>
      </c>
      <c r="S59" s="52">
        <f>IFERROR(__xludf.DUMMYFUNCTION("""COMPUTED_VALUE"""),4.0)</f>
        <v>4</v>
      </c>
      <c r="T59" s="52">
        <f>IFERROR(__xludf.DUMMYFUNCTION("""COMPUTED_VALUE"""),4.0)</f>
        <v>4</v>
      </c>
      <c r="U59" s="52">
        <f>IFERROR(__xludf.DUMMYFUNCTION("""COMPUTED_VALUE"""),3.0)</f>
        <v>3</v>
      </c>
      <c r="V59" s="52">
        <f>IFERROR(__xludf.DUMMYFUNCTION("""COMPUTED_VALUE"""),4.0)</f>
        <v>4</v>
      </c>
      <c r="W59" s="52">
        <f>IFERROR(__xludf.DUMMYFUNCTION("""COMPUTED_VALUE"""),36.0)</f>
        <v>36</v>
      </c>
      <c r="X59" s="52">
        <f>IFERROR(__xludf.DUMMYFUNCTION("""COMPUTED_VALUE"""),76.0)</f>
        <v>76</v>
      </c>
    </row>
    <row r="60">
      <c r="B60" s="52" t="str">
        <f>IFERROR(__xludf.DUMMYFUNCTION("""COMPUTED_VALUE"""),"x")</f>
        <v>x</v>
      </c>
      <c r="C60" s="52" t="str">
        <f>IFERROR(__xludf.DUMMYFUNCTION("""COMPUTED_VALUE"""),"Will Rader")</f>
        <v>Will Rader</v>
      </c>
      <c r="D60" s="52">
        <f>IFERROR(__xludf.DUMMYFUNCTION("""COMPUTED_VALUE"""),4.0)</f>
        <v>4</v>
      </c>
      <c r="E60" s="52">
        <f>IFERROR(__xludf.DUMMYFUNCTION("""COMPUTED_VALUE"""),6.0)</f>
        <v>6</v>
      </c>
      <c r="F60" s="52">
        <f>IFERROR(__xludf.DUMMYFUNCTION("""COMPUTED_VALUE"""),3.0)</f>
        <v>3</v>
      </c>
      <c r="G60" s="52">
        <f>IFERROR(__xludf.DUMMYFUNCTION("""COMPUTED_VALUE"""),6.0)</f>
        <v>6</v>
      </c>
      <c r="H60" s="52">
        <f>IFERROR(__xludf.DUMMYFUNCTION("""COMPUTED_VALUE"""),4.0)</f>
        <v>4</v>
      </c>
      <c r="I60" s="52">
        <f>IFERROR(__xludf.DUMMYFUNCTION("""COMPUTED_VALUE"""),5.0)</f>
        <v>5</v>
      </c>
      <c r="J60" s="52">
        <f>IFERROR(__xludf.DUMMYFUNCTION("""COMPUTED_VALUE"""),3.0)</f>
        <v>3</v>
      </c>
      <c r="K60" s="52">
        <f>IFERROR(__xludf.DUMMYFUNCTION("""COMPUTED_VALUE"""),5.0)</f>
        <v>5</v>
      </c>
      <c r="L60" s="52">
        <f>IFERROR(__xludf.DUMMYFUNCTION("""COMPUTED_VALUE"""),4.0)</f>
        <v>4</v>
      </c>
      <c r="M60" s="52">
        <f>IFERROR(__xludf.DUMMYFUNCTION("""COMPUTED_VALUE"""),40.0)</f>
        <v>40</v>
      </c>
      <c r="N60" s="52">
        <f>IFERROR(__xludf.DUMMYFUNCTION("""COMPUTED_VALUE"""),7.0)</f>
        <v>7</v>
      </c>
      <c r="O60" s="52">
        <f>IFERROR(__xludf.DUMMYFUNCTION("""COMPUTED_VALUE"""),4.0)</f>
        <v>4</v>
      </c>
      <c r="P60" s="52">
        <f>IFERROR(__xludf.DUMMYFUNCTION("""COMPUTED_VALUE"""),4.0)</f>
        <v>4</v>
      </c>
      <c r="Q60" s="52">
        <f>IFERROR(__xludf.DUMMYFUNCTION("""COMPUTED_VALUE"""),4.0)</f>
        <v>4</v>
      </c>
      <c r="R60" s="52">
        <f>IFERROR(__xludf.DUMMYFUNCTION("""COMPUTED_VALUE"""),5.0)</f>
        <v>5</v>
      </c>
      <c r="S60" s="52">
        <f>IFERROR(__xludf.DUMMYFUNCTION("""COMPUTED_VALUE"""),5.0)</f>
        <v>5</v>
      </c>
      <c r="T60" s="52">
        <f>IFERROR(__xludf.DUMMYFUNCTION("""COMPUTED_VALUE"""),7.0)</f>
        <v>7</v>
      </c>
      <c r="U60" s="52">
        <f>IFERROR(__xludf.DUMMYFUNCTION("""COMPUTED_VALUE"""),4.0)</f>
        <v>4</v>
      </c>
      <c r="V60" s="52">
        <f>IFERROR(__xludf.DUMMYFUNCTION("""COMPUTED_VALUE"""),4.0)</f>
        <v>4</v>
      </c>
      <c r="W60" s="52">
        <f>IFERROR(__xludf.DUMMYFUNCTION("""COMPUTED_VALUE"""),44.0)</f>
        <v>44</v>
      </c>
      <c r="X60" s="52">
        <f>IFERROR(__xludf.DUMMYFUNCTION("""COMPUTED_VALUE"""),84.0)</f>
        <v>84</v>
      </c>
    </row>
    <row r="61">
      <c r="B61" s="52" t="str">
        <f>IFERROR(__xludf.DUMMYFUNCTION("""COMPUTED_VALUE"""),"x")</f>
        <v>x</v>
      </c>
      <c r="C61" s="52" t="str">
        <f>IFERROR(__xludf.DUMMYFUNCTION("""COMPUTED_VALUE"""),"Mason Collins")</f>
        <v>Mason Collins</v>
      </c>
      <c r="D61" s="52">
        <f>IFERROR(__xludf.DUMMYFUNCTION("""COMPUTED_VALUE"""),4.0)</f>
        <v>4</v>
      </c>
      <c r="E61" s="52">
        <f>IFERROR(__xludf.DUMMYFUNCTION("""COMPUTED_VALUE"""),5.0)</f>
        <v>5</v>
      </c>
      <c r="F61" s="52">
        <f>IFERROR(__xludf.DUMMYFUNCTION("""COMPUTED_VALUE"""),3.0)</f>
        <v>3</v>
      </c>
      <c r="G61" s="52">
        <f>IFERROR(__xludf.DUMMYFUNCTION("""COMPUTED_VALUE"""),6.0)</f>
        <v>6</v>
      </c>
      <c r="H61" s="52">
        <f>IFERROR(__xludf.DUMMYFUNCTION("""COMPUTED_VALUE"""),6.0)</f>
        <v>6</v>
      </c>
      <c r="I61" s="52">
        <f>IFERROR(__xludf.DUMMYFUNCTION("""COMPUTED_VALUE"""),3.0)</f>
        <v>3</v>
      </c>
      <c r="J61" s="52">
        <f>IFERROR(__xludf.DUMMYFUNCTION("""COMPUTED_VALUE"""),3.0)</f>
        <v>3</v>
      </c>
      <c r="K61" s="52">
        <f>IFERROR(__xludf.DUMMYFUNCTION("""COMPUTED_VALUE"""),5.0)</f>
        <v>5</v>
      </c>
      <c r="L61" s="52">
        <f>IFERROR(__xludf.DUMMYFUNCTION("""COMPUTED_VALUE"""),4.0)</f>
        <v>4</v>
      </c>
      <c r="M61" s="52">
        <f>IFERROR(__xludf.DUMMYFUNCTION("""COMPUTED_VALUE"""),39.0)</f>
        <v>39</v>
      </c>
      <c r="N61" s="52">
        <f>IFERROR(__xludf.DUMMYFUNCTION("""COMPUTED_VALUE"""),6.0)</f>
        <v>6</v>
      </c>
      <c r="O61" s="52">
        <f>IFERROR(__xludf.DUMMYFUNCTION("""COMPUTED_VALUE"""),5.0)</f>
        <v>5</v>
      </c>
      <c r="P61" s="52">
        <f>IFERROR(__xludf.DUMMYFUNCTION("""COMPUTED_VALUE"""),4.0)</f>
        <v>4</v>
      </c>
      <c r="Q61" s="52">
        <f>IFERROR(__xludf.DUMMYFUNCTION("""COMPUTED_VALUE"""),3.0)</f>
        <v>3</v>
      </c>
      <c r="R61" s="52">
        <f>IFERROR(__xludf.DUMMYFUNCTION("""COMPUTED_VALUE"""),5.0)</f>
        <v>5</v>
      </c>
      <c r="S61" s="52">
        <f>IFERROR(__xludf.DUMMYFUNCTION("""COMPUTED_VALUE"""),4.0)</f>
        <v>4</v>
      </c>
      <c r="T61" s="52">
        <f>IFERROR(__xludf.DUMMYFUNCTION("""COMPUTED_VALUE"""),4.0)</f>
        <v>4</v>
      </c>
      <c r="U61" s="52">
        <f>IFERROR(__xludf.DUMMYFUNCTION("""COMPUTED_VALUE"""),3.0)</f>
        <v>3</v>
      </c>
      <c r="V61" s="52">
        <f>IFERROR(__xludf.DUMMYFUNCTION("""COMPUTED_VALUE"""),5.0)</f>
        <v>5</v>
      </c>
      <c r="W61" s="52">
        <f>IFERROR(__xludf.DUMMYFUNCTION("""COMPUTED_VALUE"""),39.0)</f>
        <v>39</v>
      </c>
      <c r="X61" s="52">
        <f>IFERROR(__xludf.DUMMYFUNCTION("""COMPUTED_VALUE"""),78.0)</f>
        <v>78</v>
      </c>
    </row>
    <row r="62">
      <c r="B62" s="52" t="str">
        <f>IFERROR(__xludf.DUMMYFUNCTION("""COMPUTED_VALUE"""),"x")</f>
        <v>x</v>
      </c>
      <c r="C62" s="52" t="str">
        <f>IFERROR(__xludf.DUMMYFUNCTION("""COMPUTED_VALUE"""),"Carson Towey")</f>
        <v>Carson Towey</v>
      </c>
      <c r="D62" s="52">
        <f>IFERROR(__xludf.DUMMYFUNCTION("""COMPUTED_VALUE"""),4.0)</f>
        <v>4</v>
      </c>
      <c r="E62" s="52">
        <f>IFERROR(__xludf.DUMMYFUNCTION("""COMPUTED_VALUE"""),6.0)</f>
        <v>6</v>
      </c>
      <c r="F62" s="52">
        <f>IFERROR(__xludf.DUMMYFUNCTION("""COMPUTED_VALUE"""),3.0)</f>
        <v>3</v>
      </c>
      <c r="G62" s="52">
        <f>IFERROR(__xludf.DUMMYFUNCTION("""COMPUTED_VALUE"""),5.0)</f>
        <v>5</v>
      </c>
      <c r="H62" s="52">
        <f>IFERROR(__xludf.DUMMYFUNCTION("""COMPUTED_VALUE"""),4.0)</f>
        <v>4</v>
      </c>
      <c r="I62" s="52">
        <f>IFERROR(__xludf.DUMMYFUNCTION("""COMPUTED_VALUE"""),4.0)</f>
        <v>4</v>
      </c>
      <c r="J62" s="52">
        <f>IFERROR(__xludf.DUMMYFUNCTION("""COMPUTED_VALUE"""),3.0)</f>
        <v>3</v>
      </c>
      <c r="K62" s="52">
        <f>IFERROR(__xludf.DUMMYFUNCTION("""COMPUTED_VALUE"""),3.0)</f>
        <v>3</v>
      </c>
      <c r="L62" s="52">
        <f>IFERROR(__xludf.DUMMYFUNCTION("""COMPUTED_VALUE"""),3.0)</f>
        <v>3</v>
      </c>
      <c r="M62" s="52">
        <f>IFERROR(__xludf.DUMMYFUNCTION("""COMPUTED_VALUE"""),35.0)</f>
        <v>35</v>
      </c>
      <c r="N62" s="52">
        <f>IFERROR(__xludf.DUMMYFUNCTION("""COMPUTED_VALUE"""),6.0)</f>
        <v>6</v>
      </c>
      <c r="O62" s="52">
        <f>IFERROR(__xludf.DUMMYFUNCTION("""COMPUTED_VALUE"""),3.0)</f>
        <v>3</v>
      </c>
      <c r="P62" s="52">
        <f>IFERROR(__xludf.DUMMYFUNCTION("""COMPUTED_VALUE"""),4.0)</f>
        <v>4</v>
      </c>
      <c r="Q62" s="52">
        <f>IFERROR(__xludf.DUMMYFUNCTION("""COMPUTED_VALUE"""),3.0)</f>
        <v>3</v>
      </c>
      <c r="R62" s="52">
        <f>IFERROR(__xludf.DUMMYFUNCTION("""COMPUTED_VALUE"""),4.0)</f>
        <v>4</v>
      </c>
      <c r="S62" s="52">
        <f>IFERROR(__xludf.DUMMYFUNCTION("""COMPUTED_VALUE"""),3.0)</f>
        <v>3</v>
      </c>
      <c r="T62" s="52">
        <f>IFERROR(__xludf.DUMMYFUNCTION("""COMPUTED_VALUE"""),5.0)</f>
        <v>5</v>
      </c>
      <c r="U62" s="52">
        <f>IFERROR(__xludf.DUMMYFUNCTION("""COMPUTED_VALUE"""),3.0)</f>
        <v>3</v>
      </c>
      <c r="V62" s="52">
        <f>IFERROR(__xludf.DUMMYFUNCTION("""COMPUTED_VALUE"""),4.0)</f>
        <v>4</v>
      </c>
      <c r="W62" s="52">
        <f>IFERROR(__xludf.DUMMYFUNCTION("""COMPUTED_VALUE"""),35.0)</f>
        <v>35</v>
      </c>
      <c r="X62" s="52">
        <f>IFERROR(__xludf.DUMMYFUNCTION("""COMPUTED_VALUE"""),70.0)</f>
        <v>70</v>
      </c>
    </row>
    <row r="63">
      <c r="A63" s="47" t="s">
        <v>111</v>
      </c>
      <c r="B63" s="51" t="str">
        <f>IFERROR(__xludf.DUMMYFUNCTION("IMPORTRANGE(Key!$B16,""'Group'!a4:w7"")"),"x")</f>
        <v>x</v>
      </c>
      <c r="C63" s="51" t="str">
        <f>IFERROR(__xludf.DUMMYFUNCTION("""COMPUTED_VALUE"""),"Caden Koole")</f>
        <v>Caden Koole</v>
      </c>
      <c r="D63" s="52">
        <f>IFERROR(__xludf.DUMMYFUNCTION("""COMPUTED_VALUE"""),4.0)</f>
        <v>4</v>
      </c>
      <c r="E63" s="52">
        <f>IFERROR(__xludf.DUMMYFUNCTION("""COMPUTED_VALUE"""),7.0)</f>
        <v>7</v>
      </c>
      <c r="F63" s="52">
        <f>IFERROR(__xludf.DUMMYFUNCTION("""COMPUTED_VALUE"""),3.0)</f>
        <v>3</v>
      </c>
      <c r="G63" s="52">
        <f>IFERROR(__xludf.DUMMYFUNCTION("""COMPUTED_VALUE"""),4.0)</f>
        <v>4</v>
      </c>
      <c r="H63" s="52">
        <f>IFERROR(__xludf.DUMMYFUNCTION("""COMPUTED_VALUE"""),5.0)</f>
        <v>5</v>
      </c>
      <c r="I63" s="52">
        <f>IFERROR(__xludf.DUMMYFUNCTION("""COMPUTED_VALUE"""),5.0)</f>
        <v>5</v>
      </c>
      <c r="J63" s="52">
        <f>IFERROR(__xludf.DUMMYFUNCTION("""COMPUTED_VALUE"""),4.0)</f>
        <v>4</v>
      </c>
      <c r="K63" s="52">
        <f>IFERROR(__xludf.DUMMYFUNCTION("""COMPUTED_VALUE"""),3.0)</f>
        <v>3</v>
      </c>
      <c r="L63" s="52">
        <f>IFERROR(__xludf.DUMMYFUNCTION("""COMPUTED_VALUE"""),5.0)</f>
        <v>5</v>
      </c>
      <c r="M63" s="52">
        <f>IFERROR(__xludf.DUMMYFUNCTION("""COMPUTED_VALUE"""),40.0)</f>
        <v>40</v>
      </c>
      <c r="N63" s="52">
        <f>IFERROR(__xludf.DUMMYFUNCTION("""COMPUTED_VALUE"""),6.0)</f>
        <v>6</v>
      </c>
      <c r="O63" s="52">
        <f>IFERROR(__xludf.DUMMYFUNCTION("""COMPUTED_VALUE"""),4.0)</f>
        <v>4</v>
      </c>
      <c r="P63" s="52">
        <f>IFERROR(__xludf.DUMMYFUNCTION("""COMPUTED_VALUE"""),4.0)</f>
        <v>4</v>
      </c>
      <c r="Q63" s="52">
        <f>IFERROR(__xludf.DUMMYFUNCTION("""COMPUTED_VALUE"""),5.0)</f>
        <v>5</v>
      </c>
      <c r="R63" s="52">
        <f>IFERROR(__xludf.DUMMYFUNCTION("""COMPUTED_VALUE"""),4.0)</f>
        <v>4</v>
      </c>
      <c r="S63" s="52">
        <f>IFERROR(__xludf.DUMMYFUNCTION("""COMPUTED_VALUE"""),4.0)</f>
        <v>4</v>
      </c>
      <c r="T63" s="52">
        <f>IFERROR(__xludf.DUMMYFUNCTION("""COMPUTED_VALUE"""),4.0)</f>
        <v>4</v>
      </c>
      <c r="U63" s="52">
        <f>IFERROR(__xludf.DUMMYFUNCTION("""COMPUTED_VALUE"""),2.0)</f>
        <v>2</v>
      </c>
      <c r="V63" s="52">
        <f>IFERROR(__xludf.DUMMYFUNCTION("""COMPUTED_VALUE"""),5.0)</f>
        <v>5</v>
      </c>
      <c r="W63" s="52">
        <f>IFERROR(__xludf.DUMMYFUNCTION("""COMPUTED_VALUE"""),38.0)</f>
        <v>38</v>
      </c>
      <c r="X63" s="52">
        <f>IFERROR(__xludf.DUMMYFUNCTION("""COMPUTED_VALUE"""),78.0)</f>
        <v>78</v>
      </c>
    </row>
    <row r="64">
      <c r="B64" s="52" t="str">
        <f>IFERROR(__xludf.DUMMYFUNCTION("""COMPUTED_VALUE"""),"x")</f>
        <v>x</v>
      </c>
      <c r="C64" s="52" t="str">
        <f>IFERROR(__xludf.DUMMYFUNCTION("""COMPUTED_VALUE"""),"Carson Wampler")</f>
        <v>Carson Wampler</v>
      </c>
      <c r="D64" s="52">
        <f>IFERROR(__xludf.DUMMYFUNCTION("""COMPUTED_VALUE"""),4.0)</f>
        <v>4</v>
      </c>
      <c r="E64" s="52">
        <f>IFERROR(__xludf.DUMMYFUNCTION("""COMPUTED_VALUE"""),5.0)</f>
        <v>5</v>
      </c>
      <c r="F64" s="52">
        <f>IFERROR(__xludf.DUMMYFUNCTION("""COMPUTED_VALUE"""),3.0)</f>
        <v>3</v>
      </c>
      <c r="G64" s="52">
        <f>IFERROR(__xludf.DUMMYFUNCTION("""COMPUTED_VALUE"""),4.0)</f>
        <v>4</v>
      </c>
      <c r="H64" s="52">
        <f>IFERROR(__xludf.DUMMYFUNCTION("""COMPUTED_VALUE"""),4.0)</f>
        <v>4</v>
      </c>
      <c r="I64" s="52">
        <f>IFERROR(__xludf.DUMMYFUNCTION("""COMPUTED_VALUE"""),4.0)</f>
        <v>4</v>
      </c>
      <c r="J64" s="52">
        <f>IFERROR(__xludf.DUMMYFUNCTION("""COMPUTED_VALUE"""),3.0)</f>
        <v>3</v>
      </c>
      <c r="K64" s="52">
        <f>IFERROR(__xludf.DUMMYFUNCTION("""COMPUTED_VALUE"""),3.0)</f>
        <v>3</v>
      </c>
      <c r="L64" s="52">
        <f>IFERROR(__xludf.DUMMYFUNCTION("""COMPUTED_VALUE"""),3.0)</f>
        <v>3</v>
      </c>
      <c r="M64" s="52">
        <f>IFERROR(__xludf.DUMMYFUNCTION("""COMPUTED_VALUE"""),33.0)</f>
        <v>33</v>
      </c>
      <c r="N64" s="52">
        <f>IFERROR(__xludf.DUMMYFUNCTION("""COMPUTED_VALUE"""),7.0)</f>
        <v>7</v>
      </c>
      <c r="O64" s="52">
        <f>IFERROR(__xludf.DUMMYFUNCTION("""COMPUTED_VALUE"""),6.0)</f>
        <v>6</v>
      </c>
      <c r="P64" s="52">
        <f>IFERROR(__xludf.DUMMYFUNCTION("""COMPUTED_VALUE"""),4.0)</f>
        <v>4</v>
      </c>
      <c r="Q64" s="52">
        <f>IFERROR(__xludf.DUMMYFUNCTION("""COMPUTED_VALUE"""),3.0)</f>
        <v>3</v>
      </c>
      <c r="R64" s="52">
        <f>IFERROR(__xludf.DUMMYFUNCTION("""COMPUTED_VALUE"""),5.0)</f>
        <v>5</v>
      </c>
      <c r="S64" s="52">
        <f>IFERROR(__xludf.DUMMYFUNCTION("""COMPUTED_VALUE"""),3.0)</f>
        <v>3</v>
      </c>
      <c r="T64" s="52">
        <f>IFERROR(__xludf.DUMMYFUNCTION("""COMPUTED_VALUE"""),5.0)</f>
        <v>5</v>
      </c>
      <c r="U64" s="52">
        <f>IFERROR(__xludf.DUMMYFUNCTION("""COMPUTED_VALUE"""),3.0)</f>
        <v>3</v>
      </c>
      <c r="V64" s="52">
        <f>IFERROR(__xludf.DUMMYFUNCTION("""COMPUTED_VALUE"""),4.0)</f>
        <v>4</v>
      </c>
      <c r="W64" s="52">
        <f>IFERROR(__xludf.DUMMYFUNCTION("""COMPUTED_VALUE"""),40.0)</f>
        <v>40</v>
      </c>
      <c r="X64" s="52">
        <f>IFERROR(__xludf.DUMMYFUNCTION("""COMPUTED_VALUE"""),73.0)</f>
        <v>73</v>
      </c>
    </row>
    <row r="65">
      <c r="B65" s="52" t="str">
        <f>IFERROR(__xludf.DUMMYFUNCTION("""COMPUTED_VALUE"""),"x")</f>
        <v>x</v>
      </c>
      <c r="C65" s="52" t="str">
        <f>IFERROR(__xludf.DUMMYFUNCTION("""COMPUTED_VALUE"""),"Andrew Arndorfer ")</f>
        <v>Andrew Arndorfer </v>
      </c>
      <c r="D65" s="52">
        <f>IFERROR(__xludf.DUMMYFUNCTION("""COMPUTED_VALUE"""),5.0)</f>
        <v>5</v>
      </c>
      <c r="E65" s="52">
        <f>IFERROR(__xludf.DUMMYFUNCTION("""COMPUTED_VALUE"""),5.0)</f>
        <v>5</v>
      </c>
      <c r="F65" s="52">
        <f>IFERROR(__xludf.DUMMYFUNCTION("""COMPUTED_VALUE"""),3.0)</f>
        <v>3</v>
      </c>
      <c r="G65" s="52">
        <f>IFERROR(__xludf.DUMMYFUNCTION("""COMPUTED_VALUE"""),5.0)</f>
        <v>5</v>
      </c>
      <c r="H65" s="52">
        <f>IFERROR(__xludf.DUMMYFUNCTION("""COMPUTED_VALUE"""),5.0)</f>
        <v>5</v>
      </c>
      <c r="I65" s="52">
        <f>IFERROR(__xludf.DUMMYFUNCTION("""COMPUTED_VALUE"""),5.0)</f>
        <v>5</v>
      </c>
      <c r="J65" s="52">
        <f>IFERROR(__xludf.DUMMYFUNCTION("""COMPUTED_VALUE"""),3.0)</f>
        <v>3</v>
      </c>
      <c r="K65" s="52">
        <f>IFERROR(__xludf.DUMMYFUNCTION("""COMPUTED_VALUE"""),5.0)</f>
        <v>5</v>
      </c>
      <c r="L65" s="52">
        <f>IFERROR(__xludf.DUMMYFUNCTION("""COMPUTED_VALUE"""),4.0)</f>
        <v>4</v>
      </c>
      <c r="M65" s="52">
        <f>IFERROR(__xludf.DUMMYFUNCTION("""COMPUTED_VALUE"""),40.0)</f>
        <v>40</v>
      </c>
      <c r="N65" s="52">
        <f>IFERROR(__xludf.DUMMYFUNCTION("""COMPUTED_VALUE"""),5.0)</f>
        <v>5</v>
      </c>
      <c r="O65" s="52">
        <f>IFERROR(__xludf.DUMMYFUNCTION("""COMPUTED_VALUE"""),4.0)</f>
        <v>4</v>
      </c>
      <c r="P65" s="52">
        <f>IFERROR(__xludf.DUMMYFUNCTION("""COMPUTED_VALUE"""),6.0)</f>
        <v>6</v>
      </c>
      <c r="Q65" s="52">
        <f>IFERROR(__xludf.DUMMYFUNCTION("""COMPUTED_VALUE"""),3.0)</f>
        <v>3</v>
      </c>
      <c r="R65" s="52">
        <f>IFERROR(__xludf.DUMMYFUNCTION("""COMPUTED_VALUE"""),4.0)</f>
        <v>4</v>
      </c>
      <c r="S65" s="52">
        <f>IFERROR(__xludf.DUMMYFUNCTION("""COMPUTED_VALUE"""),4.0)</f>
        <v>4</v>
      </c>
      <c r="T65" s="52">
        <f>IFERROR(__xludf.DUMMYFUNCTION("""COMPUTED_VALUE"""),4.0)</f>
        <v>4</v>
      </c>
      <c r="U65" s="52">
        <f>IFERROR(__xludf.DUMMYFUNCTION("""COMPUTED_VALUE"""),3.0)</f>
        <v>3</v>
      </c>
      <c r="V65" s="52">
        <f>IFERROR(__xludf.DUMMYFUNCTION("""COMPUTED_VALUE"""),5.0)</f>
        <v>5</v>
      </c>
      <c r="W65" s="52">
        <f>IFERROR(__xludf.DUMMYFUNCTION("""COMPUTED_VALUE"""),38.0)</f>
        <v>38</v>
      </c>
      <c r="X65" s="52">
        <f>IFERROR(__xludf.DUMMYFUNCTION("""COMPUTED_VALUE"""),78.0)</f>
        <v>78</v>
      </c>
    </row>
    <row r="66">
      <c r="B66" s="52" t="str">
        <f>IFERROR(__xludf.DUMMYFUNCTION("""COMPUTED_VALUE"""),"x")</f>
        <v>x</v>
      </c>
      <c r="C66" s="52" t="str">
        <f>IFERROR(__xludf.DUMMYFUNCTION("""COMPUTED_VALUE"""),"Arthur Karouby")</f>
        <v>Arthur Karouby</v>
      </c>
      <c r="D66" s="52">
        <f>IFERROR(__xludf.DUMMYFUNCTION("""COMPUTED_VALUE"""),6.0)</f>
        <v>6</v>
      </c>
      <c r="E66" s="52">
        <f>IFERROR(__xludf.DUMMYFUNCTION("""COMPUTED_VALUE"""),5.0)</f>
        <v>5</v>
      </c>
      <c r="F66" s="52">
        <f>IFERROR(__xludf.DUMMYFUNCTION("""COMPUTED_VALUE"""),3.0)</f>
        <v>3</v>
      </c>
      <c r="G66" s="52">
        <f>IFERROR(__xludf.DUMMYFUNCTION("""COMPUTED_VALUE"""),5.0)</f>
        <v>5</v>
      </c>
      <c r="H66" s="52">
        <f>IFERROR(__xludf.DUMMYFUNCTION("""COMPUTED_VALUE"""),4.0)</f>
        <v>4</v>
      </c>
      <c r="I66" s="52">
        <f>IFERROR(__xludf.DUMMYFUNCTION("""COMPUTED_VALUE"""),5.0)</f>
        <v>5</v>
      </c>
      <c r="J66" s="52">
        <f>IFERROR(__xludf.DUMMYFUNCTION("""COMPUTED_VALUE"""),5.0)</f>
        <v>5</v>
      </c>
      <c r="K66" s="52">
        <f>IFERROR(__xludf.DUMMYFUNCTION("""COMPUTED_VALUE"""),4.0)</f>
        <v>4</v>
      </c>
      <c r="L66" s="52">
        <f>IFERROR(__xludf.DUMMYFUNCTION("""COMPUTED_VALUE"""),4.0)</f>
        <v>4</v>
      </c>
      <c r="M66" s="52">
        <f>IFERROR(__xludf.DUMMYFUNCTION("""COMPUTED_VALUE"""),41.0)</f>
        <v>41</v>
      </c>
      <c r="N66" s="52">
        <f>IFERROR(__xludf.DUMMYFUNCTION("""COMPUTED_VALUE"""),5.0)</f>
        <v>5</v>
      </c>
      <c r="O66" s="52">
        <f>IFERROR(__xludf.DUMMYFUNCTION("""COMPUTED_VALUE"""),4.0)</f>
        <v>4</v>
      </c>
      <c r="P66" s="52">
        <f>IFERROR(__xludf.DUMMYFUNCTION("""COMPUTED_VALUE"""),5.0)</f>
        <v>5</v>
      </c>
      <c r="Q66" s="52">
        <f>IFERROR(__xludf.DUMMYFUNCTION("""COMPUTED_VALUE"""),4.0)</f>
        <v>4</v>
      </c>
      <c r="R66" s="52">
        <f>IFERROR(__xludf.DUMMYFUNCTION("""COMPUTED_VALUE"""),4.0)</f>
        <v>4</v>
      </c>
      <c r="S66" s="52">
        <f>IFERROR(__xludf.DUMMYFUNCTION("""COMPUTED_VALUE"""),4.0)</f>
        <v>4</v>
      </c>
      <c r="T66" s="52">
        <f>IFERROR(__xludf.DUMMYFUNCTION("""COMPUTED_VALUE"""),4.0)</f>
        <v>4</v>
      </c>
      <c r="U66" s="52">
        <f>IFERROR(__xludf.DUMMYFUNCTION("""COMPUTED_VALUE"""),3.0)</f>
        <v>3</v>
      </c>
      <c r="V66" s="52">
        <f>IFERROR(__xludf.DUMMYFUNCTION("""COMPUTED_VALUE"""),4.0)</f>
        <v>4</v>
      </c>
      <c r="W66" s="52">
        <f>IFERROR(__xludf.DUMMYFUNCTION("""COMPUTED_VALUE"""),37.0)</f>
        <v>37</v>
      </c>
      <c r="X66" s="52">
        <f>IFERROR(__xludf.DUMMYFUNCTION("""COMPUTED_VALUE"""),78.0)</f>
        <v>78</v>
      </c>
    </row>
    <row r="67">
      <c r="A67" s="47" t="s">
        <v>118</v>
      </c>
      <c r="B67" s="51" t="str">
        <f>IFERROR(__xludf.DUMMYFUNCTION("IMPORTRANGE(Key!$B17,""'Group'!a4:w7"")"),"x")</f>
        <v>x</v>
      </c>
      <c r="C67" s="51" t="str">
        <f>IFERROR(__xludf.DUMMYFUNCTION("""COMPUTED_VALUE"""),"David Chacon")</f>
        <v>David Chacon</v>
      </c>
      <c r="D67" s="52">
        <f>IFERROR(__xludf.DUMMYFUNCTION("""COMPUTED_VALUE"""),5.0)</f>
        <v>5</v>
      </c>
      <c r="E67" s="52">
        <f>IFERROR(__xludf.DUMMYFUNCTION("""COMPUTED_VALUE"""),6.0)</f>
        <v>6</v>
      </c>
      <c r="F67" s="52">
        <f>IFERROR(__xludf.DUMMYFUNCTION("""COMPUTED_VALUE"""),3.0)</f>
        <v>3</v>
      </c>
      <c r="G67" s="52">
        <f>IFERROR(__xludf.DUMMYFUNCTION("""COMPUTED_VALUE"""),6.0)</f>
        <v>6</v>
      </c>
      <c r="H67" s="52">
        <f>IFERROR(__xludf.DUMMYFUNCTION("""COMPUTED_VALUE"""),3.0)</f>
        <v>3</v>
      </c>
      <c r="I67" s="52">
        <f>IFERROR(__xludf.DUMMYFUNCTION("""COMPUTED_VALUE"""),4.0)</f>
        <v>4</v>
      </c>
      <c r="J67" s="52">
        <f>IFERROR(__xludf.DUMMYFUNCTION("""COMPUTED_VALUE"""),3.0)</f>
        <v>3</v>
      </c>
      <c r="K67" s="52">
        <f>IFERROR(__xludf.DUMMYFUNCTION("""COMPUTED_VALUE"""),5.0)</f>
        <v>5</v>
      </c>
      <c r="L67" s="52">
        <f>IFERROR(__xludf.DUMMYFUNCTION("""COMPUTED_VALUE"""),4.0)</f>
        <v>4</v>
      </c>
      <c r="M67" s="52">
        <f>IFERROR(__xludf.DUMMYFUNCTION("""COMPUTED_VALUE"""),39.0)</f>
        <v>39</v>
      </c>
      <c r="N67" s="52">
        <f>IFERROR(__xludf.DUMMYFUNCTION("""COMPUTED_VALUE"""),8.0)</f>
        <v>8</v>
      </c>
      <c r="O67" s="52">
        <f>IFERROR(__xludf.DUMMYFUNCTION("""COMPUTED_VALUE"""),3.0)</f>
        <v>3</v>
      </c>
      <c r="P67" s="52">
        <f>IFERROR(__xludf.DUMMYFUNCTION("""COMPUTED_VALUE"""),4.0)</f>
        <v>4</v>
      </c>
      <c r="Q67" s="52">
        <f>IFERROR(__xludf.DUMMYFUNCTION("""COMPUTED_VALUE"""),4.0)</f>
        <v>4</v>
      </c>
      <c r="R67" s="52">
        <f>IFERROR(__xludf.DUMMYFUNCTION("""COMPUTED_VALUE"""),4.0)</f>
        <v>4</v>
      </c>
      <c r="S67" s="52">
        <f>IFERROR(__xludf.DUMMYFUNCTION("""COMPUTED_VALUE"""),4.0)</f>
        <v>4</v>
      </c>
      <c r="T67" s="52">
        <f>IFERROR(__xludf.DUMMYFUNCTION("""COMPUTED_VALUE"""),5.0)</f>
        <v>5</v>
      </c>
      <c r="U67" s="52">
        <f>IFERROR(__xludf.DUMMYFUNCTION("""COMPUTED_VALUE"""),3.0)</f>
        <v>3</v>
      </c>
      <c r="V67" s="52">
        <f>IFERROR(__xludf.DUMMYFUNCTION("""COMPUTED_VALUE"""),5.0)</f>
        <v>5</v>
      </c>
      <c r="W67" s="52">
        <f>IFERROR(__xludf.DUMMYFUNCTION("""COMPUTED_VALUE"""),40.0)</f>
        <v>40</v>
      </c>
      <c r="X67" s="52">
        <f>IFERROR(__xludf.DUMMYFUNCTION("""COMPUTED_VALUE"""),79.0)</f>
        <v>79</v>
      </c>
    </row>
    <row r="68">
      <c r="B68" s="52" t="str">
        <f>IFERROR(__xludf.DUMMYFUNCTION("""COMPUTED_VALUE"""),"x")</f>
        <v>x</v>
      </c>
      <c r="C68" s="52" t="str">
        <f>IFERROR(__xludf.DUMMYFUNCTION("""COMPUTED_VALUE"""),"Josh Bray")</f>
        <v>Josh Bray</v>
      </c>
      <c r="D68" s="52">
        <f>IFERROR(__xludf.DUMMYFUNCTION("""COMPUTED_VALUE"""),4.0)</f>
        <v>4</v>
      </c>
      <c r="E68" s="52">
        <f>IFERROR(__xludf.DUMMYFUNCTION("""COMPUTED_VALUE"""),7.0)</f>
        <v>7</v>
      </c>
      <c r="F68" s="52">
        <f>IFERROR(__xludf.DUMMYFUNCTION("""COMPUTED_VALUE"""),3.0)</f>
        <v>3</v>
      </c>
      <c r="G68" s="52">
        <f>IFERROR(__xludf.DUMMYFUNCTION("""COMPUTED_VALUE"""),4.0)</f>
        <v>4</v>
      </c>
      <c r="H68" s="52">
        <f>IFERROR(__xludf.DUMMYFUNCTION("""COMPUTED_VALUE"""),4.0)</f>
        <v>4</v>
      </c>
      <c r="I68" s="52">
        <f>IFERROR(__xludf.DUMMYFUNCTION("""COMPUTED_VALUE"""),5.0)</f>
        <v>5</v>
      </c>
      <c r="J68" s="52">
        <f>IFERROR(__xludf.DUMMYFUNCTION("""COMPUTED_VALUE"""),3.0)</f>
        <v>3</v>
      </c>
      <c r="K68" s="52">
        <f>IFERROR(__xludf.DUMMYFUNCTION("""COMPUTED_VALUE"""),4.0)</f>
        <v>4</v>
      </c>
      <c r="L68" s="52">
        <f>IFERROR(__xludf.DUMMYFUNCTION("""COMPUTED_VALUE"""),5.0)</f>
        <v>5</v>
      </c>
      <c r="M68" s="52">
        <f>IFERROR(__xludf.DUMMYFUNCTION("""COMPUTED_VALUE"""),39.0)</f>
        <v>39</v>
      </c>
      <c r="N68" s="52">
        <f>IFERROR(__xludf.DUMMYFUNCTION("""COMPUTED_VALUE"""),6.0)</f>
        <v>6</v>
      </c>
      <c r="O68" s="52">
        <f>IFERROR(__xludf.DUMMYFUNCTION("""COMPUTED_VALUE"""),4.0)</f>
        <v>4</v>
      </c>
      <c r="P68" s="52">
        <f>IFERROR(__xludf.DUMMYFUNCTION("""COMPUTED_VALUE"""),4.0)</f>
        <v>4</v>
      </c>
      <c r="Q68" s="52">
        <f>IFERROR(__xludf.DUMMYFUNCTION("""COMPUTED_VALUE"""),3.0)</f>
        <v>3</v>
      </c>
      <c r="R68" s="52">
        <f>IFERROR(__xludf.DUMMYFUNCTION("""COMPUTED_VALUE"""),4.0)</f>
        <v>4</v>
      </c>
      <c r="S68" s="52">
        <f>IFERROR(__xludf.DUMMYFUNCTION("""COMPUTED_VALUE"""),4.0)</f>
        <v>4</v>
      </c>
      <c r="T68" s="52">
        <f>IFERROR(__xludf.DUMMYFUNCTION("""COMPUTED_VALUE"""),4.0)</f>
        <v>4</v>
      </c>
      <c r="U68" s="52">
        <f>IFERROR(__xludf.DUMMYFUNCTION("""COMPUTED_VALUE"""),3.0)</f>
        <v>3</v>
      </c>
      <c r="V68" s="52">
        <f>IFERROR(__xludf.DUMMYFUNCTION("""COMPUTED_VALUE"""),6.0)</f>
        <v>6</v>
      </c>
      <c r="W68" s="52">
        <f>IFERROR(__xludf.DUMMYFUNCTION("""COMPUTED_VALUE"""),38.0)</f>
        <v>38</v>
      </c>
      <c r="X68" s="52">
        <f>IFERROR(__xludf.DUMMYFUNCTION("""COMPUTED_VALUE"""),77.0)</f>
        <v>77</v>
      </c>
    </row>
    <row r="69">
      <c r="B69" s="52" t="str">
        <f>IFERROR(__xludf.DUMMYFUNCTION("""COMPUTED_VALUE"""),"x")</f>
        <v>x</v>
      </c>
      <c r="C69" s="52" t="str">
        <f>IFERROR(__xludf.DUMMYFUNCTION("""COMPUTED_VALUE"""),"Desi Landin")</f>
        <v>Desi Landin</v>
      </c>
      <c r="D69" s="52">
        <f>IFERROR(__xludf.DUMMYFUNCTION("""COMPUTED_VALUE"""),4.0)</f>
        <v>4</v>
      </c>
      <c r="E69" s="52">
        <f>IFERROR(__xludf.DUMMYFUNCTION("""COMPUTED_VALUE"""),5.0)</f>
        <v>5</v>
      </c>
      <c r="F69" s="52">
        <f>IFERROR(__xludf.DUMMYFUNCTION("""COMPUTED_VALUE"""),3.0)</f>
        <v>3</v>
      </c>
      <c r="G69" s="52">
        <f>IFERROR(__xludf.DUMMYFUNCTION("""COMPUTED_VALUE"""),6.0)</f>
        <v>6</v>
      </c>
      <c r="H69" s="52">
        <f>IFERROR(__xludf.DUMMYFUNCTION("""COMPUTED_VALUE"""),5.0)</f>
        <v>5</v>
      </c>
      <c r="I69" s="52">
        <f>IFERROR(__xludf.DUMMYFUNCTION("""COMPUTED_VALUE"""),5.0)</f>
        <v>5</v>
      </c>
      <c r="J69" s="52">
        <f>IFERROR(__xludf.DUMMYFUNCTION("""COMPUTED_VALUE"""),3.0)</f>
        <v>3</v>
      </c>
      <c r="K69" s="52">
        <f>IFERROR(__xludf.DUMMYFUNCTION("""COMPUTED_VALUE"""),3.0)</f>
        <v>3</v>
      </c>
      <c r="L69" s="52">
        <f>IFERROR(__xludf.DUMMYFUNCTION("""COMPUTED_VALUE"""),5.0)</f>
        <v>5</v>
      </c>
      <c r="M69" s="52">
        <f>IFERROR(__xludf.DUMMYFUNCTION("""COMPUTED_VALUE"""),39.0)</f>
        <v>39</v>
      </c>
      <c r="N69" s="52">
        <f>IFERROR(__xludf.DUMMYFUNCTION("""COMPUTED_VALUE"""),4.0)</f>
        <v>4</v>
      </c>
      <c r="O69" s="52">
        <f>IFERROR(__xludf.DUMMYFUNCTION("""COMPUTED_VALUE"""),4.0)</f>
        <v>4</v>
      </c>
      <c r="P69" s="52">
        <f>IFERROR(__xludf.DUMMYFUNCTION("""COMPUTED_VALUE"""),4.0)</f>
        <v>4</v>
      </c>
      <c r="Q69" s="52">
        <f>IFERROR(__xludf.DUMMYFUNCTION("""COMPUTED_VALUE"""),3.0)</f>
        <v>3</v>
      </c>
      <c r="R69" s="52">
        <f>IFERROR(__xludf.DUMMYFUNCTION("""COMPUTED_VALUE"""),4.0)</f>
        <v>4</v>
      </c>
      <c r="S69" s="52">
        <f>IFERROR(__xludf.DUMMYFUNCTION("""COMPUTED_VALUE"""),5.0)</f>
        <v>5</v>
      </c>
      <c r="T69" s="52">
        <f>IFERROR(__xludf.DUMMYFUNCTION("""COMPUTED_VALUE"""),4.0)</f>
        <v>4</v>
      </c>
      <c r="U69" s="52">
        <f>IFERROR(__xludf.DUMMYFUNCTION("""COMPUTED_VALUE"""),4.0)</f>
        <v>4</v>
      </c>
      <c r="V69" s="52">
        <f>IFERROR(__xludf.DUMMYFUNCTION("""COMPUTED_VALUE"""),5.0)</f>
        <v>5</v>
      </c>
      <c r="W69" s="52">
        <f>IFERROR(__xludf.DUMMYFUNCTION("""COMPUTED_VALUE"""),37.0)</f>
        <v>37</v>
      </c>
      <c r="X69" s="52">
        <f>IFERROR(__xludf.DUMMYFUNCTION("""COMPUTED_VALUE"""),76.0)</f>
        <v>76</v>
      </c>
    </row>
    <row r="70">
      <c r="B70" s="52" t="str">
        <f>IFERROR(__xludf.DUMMYFUNCTION("""COMPUTED_VALUE"""),"x")</f>
        <v>x</v>
      </c>
      <c r="C70" s="52" t="str">
        <f>IFERROR(__xludf.DUMMYFUNCTION("""COMPUTED_VALUE"""),"Sebastian Camacho")</f>
        <v>Sebastian Camacho</v>
      </c>
      <c r="D70" s="52">
        <f>IFERROR(__xludf.DUMMYFUNCTION("""COMPUTED_VALUE"""),3.0)</f>
        <v>3</v>
      </c>
      <c r="E70" s="52">
        <f>IFERROR(__xludf.DUMMYFUNCTION("""COMPUTED_VALUE"""),5.0)</f>
        <v>5</v>
      </c>
      <c r="F70" s="52">
        <f>IFERROR(__xludf.DUMMYFUNCTION("""COMPUTED_VALUE"""),4.0)</f>
        <v>4</v>
      </c>
      <c r="G70" s="52">
        <f>IFERROR(__xludf.DUMMYFUNCTION("""COMPUTED_VALUE"""),4.0)</f>
        <v>4</v>
      </c>
      <c r="H70" s="52">
        <f>IFERROR(__xludf.DUMMYFUNCTION("""COMPUTED_VALUE"""),4.0)</f>
        <v>4</v>
      </c>
      <c r="I70" s="52">
        <f>IFERROR(__xludf.DUMMYFUNCTION("""COMPUTED_VALUE"""),4.0)</f>
        <v>4</v>
      </c>
      <c r="J70" s="52">
        <f>IFERROR(__xludf.DUMMYFUNCTION("""COMPUTED_VALUE"""),3.0)</f>
        <v>3</v>
      </c>
      <c r="K70" s="52">
        <f>IFERROR(__xludf.DUMMYFUNCTION("""COMPUTED_VALUE"""),4.0)</f>
        <v>4</v>
      </c>
      <c r="L70" s="52">
        <f>IFERROR(__xludf.DUMMYFUNCTION("""COMPUTED_VALUE"""),4.0)</f>
        <v>4</v>
      </c>
      <c r="M70" s="52">
        <f>IFERROR(__xludf.DUMMYFUNCTION("""COMPUTED_VALUE"""),35.0)</f>
        <v>35</v>
      </c>
      <c r="N70" s="52">
        <f>IFERROR(__xludf.DUMMYFUNCTION("""COMPUTED_VALUE"""),5.0)</f>
        <v>5</v>
      </c>
      <c r="O70" s="52">
        <f>IFERROR(__xludf.DUMMYFUNCTION("""COMPUTED_VALUE"""),4.0)</f>
        <v>4</v>
      </c>
      <c r="P70" s="52">
        <f>IFERROR(__xludf.DUMMYFUNCTION("""COMPUTED_VALUE"""),4.0)</f>
        <v>4</v>
      </c>
      <c r="Q70" s="52">
        <f>IFERROR(__xludf.DUMMYFUNCTION("""COMPUTED_VALUE"""),3.0)</f>
        <v>3</v>
      </c>
      <c r="R70" s="52">
        <f>IFERROR(__xludf.DUMMYFUNCTION("""COMPUTED_VALUE"""),4.0)</f>
        <v>4</v>
      </c>
      <c r="S70" s="52">
        <f>IFERROR(__xludf.DUMMYFUNCTION("""COMPUTED_VALUE"""),5.0)</f>
        <v>5</v>
      </c>
      <c r="T70" s="52">
        <f>IFERROR(__xludf.DUMMYFUNCTION("""COMPUTED_VALUE"""),4.0)</f>
        <v>4</v>
      </c>
      <c r="U70" s="52">
        <f>IFERROR(__xludf.DUMMYFUNCTION("""COMPUTED_VALUE"""),4.0)</f>
        <v>4</v>
      </c>
      <c r="V70" s="52">
        <f>IFERROR(__xludf.DUMMYFUNCTION("""COMPUTED_VALUE"""),4.0)</f>
        <v>4</v>
      </c>
      <c r="W70" s="52">
        <f>IFERROR(__xludf.DUMMYFUNCTION("""COMPUTED_VALUE"""),37.0)</f>
        <v>37</v>
      </c>
      <c r="X70" s="52">
        <f>IFERROR(__xludf.DUMMYFUNCTION("""COMPUTED_VALUE"""),72.0)</f>
        <v>72</v>
      </c>
    </row>
    <row r="71">
      <c r="A71" s="47" t="s">
        <v>125</v>
      </c>
      <c r="B71" s="51" t="str">
        <f>IFERROR(__xludf.DUMMYFUNCTION("IMPORTRANGE(Key!$B18,""'Group'!a4:w7"")"),"x")</f>
        <v>x</v>
      </c>
      <c r="C71" s="51" t="str">
        <f>IFERROR(__xludf.DUMMYFUNCTION("""COMPUTED_VALUE"""),"Cole Feenstra")</f>
        <v>Cole Feenstra</v>
      </c>
      <c r="D71" s="52">
        <f>IFERROR(__xludf.DUMMYFUNCTION("""COMPUTED_VALUE"""),7.0)</f>
        <v>7</v>
      </c>
      <c r="E71" s="52">
        <f>IFERROR(__xludf.DUMMYFUNCTION("""COMPUTED_VALUE"""),7.0)</f>
        <v>7</v>
      </c>
      <c r="F71" s="52">
        <f>IFERROR(__xludf.DUMMYFUNCTION("""COMPUTED_VALUE"""),4.0)</f>
        <v>4</v>
      </c>
      <c r="G71" s="52">
        <f>IFERROR(__xludf.DUMMYFUNCTION("""COMPUTED_VALUE"""),4.0)</f>
        <v>4</v>
      </c>
      <c r="H71" s="52">
        <f>IFERROR(__xludf.DUMMYFUNCTION("""COMPUTED_VALUE"""),6.0)</f>
        <v>6</v>
      </c>
      <c r="I71" s="52">
        <f>IFERROR(__xludf.DUMMYFUNCTION("""COMPUTED_VALUE"""),5.0)</f>
        <v>5</v>
      </c>
      <c r="J71" s="52">
        <f>IFERROR(__xludf.DUMMYFUNCTION("""COMPUTED_VALUE"""),3.0)</f>
        <v>3</v>
      </c>
      <c r="K71" s="52">
        <f>IFERROR(__xludf.DUMMYFUNCTION("""COMPUTED_VALUE"""),6.0)</f>
        <v>6</v>
      </c>
      <c r="L71" s="52">
        <f>IFERROR(__xludf.DUMMYFUNCTION("""COMPUTED_VALUE"""),5.0)</f>
        <v>5</v>
      </c>
      <c r="M71" s="52">
        <f>IFERROR(__xludf.DUMMYFUNCTION("""COMPUTED_VALUE"""),47.0)</f>
        <v>47</v>
      </c>
      <c r="N71" s="52">
        <f>IFERROR(__xludf.DUMMYFUNCTION("""COMPUTED_VALUE"""),7.0)</f>
        <v>7</v>
      </c>
      <c r="O71" s="52">
        <f>IFERROR(__xludf.DUMMYFUNCTION("""COMPUTED_VALUE"""),6.0)</f>
        <v>6</v>
      </c>
      <c r="P71" s="52">
        <f>IFERROR(__xludf.DUMMYFUNCTION("""COMPUTED_VALUE"""),4.0)</f>
        <v>4</v>
      </c>
      <c r="Q71" s="52">
        <f>IFERROR(__xludf.DUMMYFUNCTION("""COMPUTED_VALUE"""),4.0)</f>
        <v>4</v>
      </c>
      <c r="R71" s="52">
        <f>IFERROR(__xludf.DUMMYFUNCTION("""COMPUTED_VALUE"""),3.0)</f>
        <v>3</v>
      </c>
      <c r="S71" s="52">
        <f>IFERROR(__xludf.DUMMYFUNCTION("""COMPUTED_VALUE"""),5.0)</f>
        <v>5</v>
      </c>
      <c r="T71" s="52">
        <f>IFERROR(__xludf.DUMMYFUNCTION("""COMPUTED_VALUE"""),8.0)</f>
        <v>8</v>
      </c>
      <c r="U71" s="52">
        <f>IFERROR(__xludf.DUMMYFUNCTION("""COMPUTED_VALUE"""),3.0)</f>
        <v>3</v>
      </c>
      <c r="V71" s="52">
        <f>IFERROR(__xludf.DUMMYFUNCTION("""COMPUTED_VALUE"""),4.0)</f>
        <v>4</v>
      </c>
      <c r="W71" s="52">
        <f>IFERROR(__xludf.DUMMYFUNCTION("""COMPUTED_VALUE"""),44.0)</f>
        <v>44</v>
      </c>
      <c r="X71" s="52">
        <f>IFERROR(__xludf.DUMMYFUNCTION("""COMPUTED_VALUE"""),91.0)</f>
        <v>91</v>
      </c>
    </row>
    <row r="72">
      <c r="B72" s="52" t="str">
        <f>IFERROR(__xludf.DUMMYFUNCTION("""COMPUTED_VALUE"""),"x")</f>
        <v>x</v>
      </c>
      <c r="C72" s="52" t="str">
        <f>IFERROR(__xludf.DUMMYFUNCTION("""COMPUTED_VALUE"""),"Chance Wilhite")</f>
        <v>Chance Wilhite</v>
      </c>
      <c r="D72" s="52">
        <f>IFERROR(__xludf.DUMMYFUNCTION("""COMPUTED_VALUE"""),5.0)</f>
        <v>5</v>
      </c>
      <c r="E72" s="52">
        <f>IFERROR(__xludf.DUMMYFUNCTION("""COMPUTED_VALUE"""),5.0)</f>
        <v>5</v>
      </c>
      <c r="F72" s="52">
        <f>IFERROR(__xludf.DUMMYFUNCTION("""COMPUTED_VALUE"""),3.0)</f>
        <v>3</v>
      </c>
      <c r="G72" s="52">
        <f>IFERROR(__xludf.DUMMYFUNCTION("""COMPUTED_VALUE"""),6.0)</f>
        <v>6</v>
      </c>
      <c r="H72" s="52">
        <f>IFERROR(__xludf.DUMMYFUNCTION("""COMPUTED_VALUE"""),5.0)</f>
        <v>5</v>
      </c>
      <c r="I72" s="52">
        <f>IFERROR(__xludf.DUMMYFUNCTION("""COMPUTED_VALUE"""),4.0)</f>
        <v>4</v>
      </c>
      <c r="J72" s="52">
        <f>IFERROR(__xludf.DUMMYFUNCTION("""COMPUTED_VALUE"""),5.0)</f>
        <v>5</v>
      </c>
      <c r="K72" s="52">
        <f>IFERROR(__xludf.DUMMYFUNCTION("""COMPUTED_VALUE"""),4.0)</f>
        <v>4</v>
      </c>
      <c r="L72" s="52">
        <f>IFERROR(__xludf.DUMMYFUNCTION("""COMPUTED_VALUE"""),4.0)</f>
        <v>4</v>
      </c>
      <c r="M72" s="52">
        <f>IFERROR(__xludf.DUMMYFUNCTION("""COMPUTED_VALUE"""),41.0)</f>
        <v>41</v>
      </c>
      <c r="N72" s="52">
        <f>IFERROR(__xludf.DUMMYFUNCTION("""COMPUTED_VALUE"""),6.0)</f>
        <v>6</v>
      </c>
      <c r="O72" s="52">
        <f>IFERROR(__xludf.DUMMYFUNCTION("""COMPUTED_VALUE"""),4.0)</f>
        <v>4</v>
      </c>
      <c r="P72" s="52">
        <f>IFERROR(__xludf.DUMMYFUNCTION("""COMPUTED_VALUE"""),4.0)</f>
        <v>4</v>
      </c>
      <c r="Q72" s="52">
        <f>IFERROR(__xludf.DUMMYFUNCTION("""COMPUTED_VALUE"""),4.0)</f>
        <v>4</v>
      </c>
      <c r="R72" s="52">
        <f>IFERROR(__xludf.DUMMYFUNCTION("""COMPUTED_VALUE"""),4.0)</f>
        <v>4</v>
      </c>
      <c r="S72" s="52">
        <f>IFERROR(__xludf.DUMMYFUNCTION("""COMPUTED_VALUE"""),3.0)</f>
        <v>3</v>
      </c>
      <c r="T72" s="52">
        <f>IFERROR(__xludf.DUMMYFUNCTION("""COMPUTED_VALUE"""),5.0)</f>
        <v>5</v>
      </c>
      <c r="U72" s="52">
        <f>IFERROR(__xludf.DUMMYFUNCTION("""COMPUTED_VALUE"""),4.0)</f>
        <v>4</v>
      </c>
      <c r="V72" s="52">
        <f>IFERROR(__xludf.DUMMYFUNCTION("""COMPUTED_VALUE"""),5.0)</f>
        <v>5</v>
      </c>
      <c r="W72" s="52">
        <f>IFERROR(__xludf.DUMMYFUNCTION("""COMPUTED_VALUE"""),39.0)</f>
        <v>39</v>
      </c>
      <c r="X72" s="52">
        <f>IFERROR(__xludf.DUMMYFUNCTION("""COMPUTED_VALUE"""),80.0)</f>
        <v>80</v>
      </c>
    </row>
    <row r="73">
      <c r="B73" s="52" t="str">
        <f>IFERROR(__xludf.DUMMYFUNCTION("""COMPUTED_VALUE"""),"x")</f>
        <v>x</v>
      </c>
      <c r="C73" s="52" t="str">
        <f>IFERROR(__xludf.DUMMYFUNCTION("""COMPUTED_VALUE"""),"Braxton Brockhaus")</f>
        <v>Braxton Brockhaus</v>
      </c>
      <c r="D73" s="52">
        <f>IFERROR(__xludf.DUMMYFUNCTION("""COMPUTED_VALUE"""),3.0)</f>
        <v>3</v>
      </c>
      <c r="E73" s="52">
        <f>IFERROR(__xludf.DUMMYFUNCTION("""COMPUTED_VALUE"""),9.0)</f>
        <v>9</v>
      </c>
      <c r="F73" s="52">
        <f>IFERROR(__xludf.DUMMYFUNCTION("""COMPUTED_VALUE"""),4.0)</f>
        <v>4</v>
      </c>
      <c r="G73" s="52">
        <f>IFERROR(__xludf.DUMMYFUNCTION("""COMPUTED_VALUE"""),6.0)</f>
        <v>6</v>
      </c>
      <c r="H73" s="52">
        <f>IFERROR(__xludf.DUMMYFUNCTION("""COMPUTED_VALUE"""),4.0)</f>
        <v>4</v>
      </c>
      <c r="I73" s="52">
        <f>IFERROR(__xludf.DUMMYFUNCTION("""COMPUTED_VALUE"""),4.0)</f>
        <v>4</v>
      </c>
      <c r="J73" s="52">
        <f>IFERROR(__xludf.DUMMYFUNCTION("""COMPUTED_VALUE"""),4.0)</f>
        <v>4</v>
      </c>
      <c r="K73" s="52">
        <f>IFERROR(__xludf.DUMMYFUNCTION("""COMPUTED_VALUE"""),4.0)</f>
        <v>4</v>
      </c>
      <c r="L73" s="52">
        <f>IFERROR(__xludf.DUMMYFUNCTION("""COMPUTED_VALUE"""),4.0)</f>
        <v>4</v>
      </c>
      <c r="M73" s="52">
        <f>IFERROR(__xludf.DUMMYFUNCTION("""COMPUTED_VALUE"""),42.0)</f>
        <v>42</v>
      </c>
      <c r="N73" s="52">
        <f>IFERROR(__xludf.DUMMYFUNCTION("""COMPUTED_VALUE"""),6.0)</f>
        <v>6</v>
      </c>
      <c r="O73" s="52">
        <f>IFERROR(__xludf.DUMMYFUNCTION("""COMPUTED_VALUE"""),4.0)</f>
        <v>4</v>
      </c>
      <c r="P73" s="52">
        <f>IFERROR(__xludf.DUMMYFUNCTION("""COMPUTED_VALUE"""),4.0)</f>
        <v>4</v>
      </c>
      <c r="Q73" s="52">
        <f>IFERROR(__xludf.DUMMYFUNCTION("""COMPUTED_VALUE"""),4.0)</f>
        <v>4</v>
      </c>
      <c r="R73" s="52">
        <f>IFERROR(__xludf.DUMMYFUNCTION("""COMPUTED_VALUE"""),4.0)</f>
        <v>4</v>
      </c>
      <c r="S73" s="52">
        <f>IFERROR(__xludf.DUMMYFUNCTION("""COMPUTED_VALUE"""),4.0)</f>
        <v>4</v>
      </c>
      <c r="T73" s="52">
        <f>IFERROR(__xludf.DUMMYFUNCTION("""COMPUTED_VALUE"""),6.0)</f>
        <v>6</v>
      </c>
      <c r="U73" s="52">
        <f>IFERROR(__xludf.DUMMYFUNCTION("""COMPUTED_VALUE"""),3.0)</f>
        <v>3</v>
      </c>
      <c r="V73" s="52">
        <f>IFERROR(__xludf.DUMMYFUNCTION("""COMPUTED_VALUE"""),7.0)</f>
        <v>7</v>
      </c>
      <c r="W73" s="52">
        <f>IFERROR(__xludf.DUMMYFUNCTION("""COMPUTED_VALUE"""),42.0)</f>
        <v>42</v>
      </c>
      <c r="X73" s="52">
        <f>IFERROR(__xludf.DUMMYFUNCTION("""COMPUTED_VALUE"""),84.0)</f>
        <v>84</v>
      </c>
    </row>
    <row r="74">
      <c r="B74" s="52" t="str">
        <f>IFERROR(__xludf.DUMMYFUNCTION("""COMPUTED_VALUE"""),"x")</f>
        <v>x</v>
      </c>
      <c r="C74" s="52" t="str">
        <f>IFERROR(__xludf.DUMMYFUNCTION("""COMPUTED_VALUE"""),"Ethan Brumbaugh")</f>
        <v>Ethan Brumbaugh</v>
      </c>
      <c r="D74" s="52">
        <f>IFERROR(__xludf.DUMMYFUNCTION("""COMPUTED_VALUE"""),5.0)</f>
        <v>5</v>
      </c>
      <c r="E74" s="52">
        <f>IFERROR(__xludf.DUMMYFUNCTION("""COMPUTED_VALUE"""),6.0)</f>
        <v>6</v>
      </c>
      <c r="F74" s="52">
        <f>IFERROR(__xludf.DUMMYFUNCTION("""COMPUTED_VALUE"""),2.0)</f>
        <v>2</v>
      </c>
      <c r="G74" s="52">
        <f>IFERROR(__xludf.DUMMYFUNCTION("""COMPUTED_VALUE"""),5.0)</f>
        <v>5</v>
      </c>
      <c r="H74" s="52">
        <f>IFERROR(__xludf.DUMMYFUNCTION("""COMPUTED_VALUE"""),5.0)</f>
        <v>5</v>
      </c>
      <c r="I74" s="52">
        <f>IFERROR(__xludf.DUMMYFUNCTION("""COMPUTED_VALUE"""),5.0)</f>
        <v>5</v>
      </c>
      <c r="J74" s="52">
        <f>IFERROR(__xludf.DUMMYFUNCTION("""COMPUTED_VALUE"""),3.0)</f>
        <v>3</v>
      </c>
      <c r="K74" s="52">
        <f>IFERROR(__xludf.DUMMYFUNCTION("""COMPUTED_VALUE"""),4.0)</f>
        <v>4</v>
      </c>
      <c r="L74" s="52">
        <f>IFERROR(__xludf.DUMMYFUNCTION("""COMPUTED_VALUE"""),4.0)</f>
        <v>4</v>
      </c>
      <c r="M74" s="52">
        <f>IFERROR(__xludf.DUMMYFUNCTION("""COMPUTED_VALUE"""),39.0)</f>
        <v>39</v>
      </c>
      <c r="N74" s="52">
        <f>IFERROR(__xludf.DUMMYFUNCTION("""COMPUTED_VALUE"""),6.0)</f>
        <v>6</v>
      </c>
      <c r="O74" s="52">
        <f>IFERROR(__xludf.DUMMYFUNCTION("""COMPUTED_VALUE"""),4.0)</f>
        <v>4</v>
      </c>
      <c r="P74" s="52">
        <f>IFERROR(__xludf.DUMMYFUNCTION("""COMPUTED_VALUE"""),3.0)</f>
        <v>3</v>
      </c>
      <c r="Q74" s="52">
        <f>IFERROR(__xludf.DUMMYFUNCTION("""COMPUTED_VALUE"""),4.0)</f>
        <v>4</v>
      </c>
      <c r="R74" s="52">
        <f>IFERROR(__xludf.DUMMYFUNCTION("""COMPUTED_VALUE"""),4.0)</f>
        <v>4</v>
      </c>
      <c r="S74" s="52">
        <f>IFERROR(__xludf.DUMMYFUNCTION("""COMPUTED_VALUE"""),4.0)</f>
        <v>4</v>
      </c>
      <c r="T74" s="52">
        <f>IFERROR(__xludf.DUMMYFUNCTION("""COMPUTED_VALUE"""),6.0)</f>
        <v>6</v>
      </c>
      <c r="U74" s="52">
        <f>IFERROR(__xludf.DUMMYFUNCTION("""COMPUTED_VALUE"""),3.0)</f>
        <v>3</v>
      </c>
      <c r="V74" s="52">
        <f>IFERROR(__xludf.DUMMYFUNCTION("""COMPUTED_VALUE"""),4.0)</f>
        <v>4</v>
      </c>
      <c r="W74" s="52">
        <f>IFERROR(__xludf.DUMMYFUNCTION("""COMPUTED_VALUE"""),38.0)</f>
        <v>38</v>
      </c>
      <c r="X74" s="52">
        <f>IFERROR(__xludf.DUMMYFUNCTION("""COMPUTED_VALUE"""),77.0)</f>
        <v>77</v>
      </c>
    </row>
    <row r="75">
      <c r="A75" s="47" t="s">
        <v>132</v>
      </c>
      <c r="B75" s="51" t="str">
        <f>IFERROR(__xludf.DUMMYFUNCTION("IMPORTRANGE(Key!$B19,""'Group'!a4:w7"")"),"x")</f>
        <v>x</v>
      </c>
      <c r="C75" s="51" t="str">
        <f>IFERROR(__xludf.DUMMYFUNCTION("""COMPUTED_VALUE"""),"Eli Van Essen")</f>
        <v>Eli Van Essen</v>
      </c>
      <c r="D75" s="52">
        <f>IFERROR(__xludf.DUMMYFUNCTION("""COMPUTED_VALUE"""),5.0)</f>
        <v>5</v>
      </c>
      <c r="E75" s="52">
        <f>IFERROR(__xludf.DUMMYFUNCTION("""COMPUTED_VALUE"""),5.0)</f>
        <v>5</v>
      </c>
      <c r="F75" s="52">
        <f>IFERROR(__xludf.DUMMYFUNCTION("""COMPUTED_VALUE"""),3.0)</f>
        <v>3</v>
      </c>
      <c r="G75" s="52">
        <f>IFERROR(__xludf.DUMMYFUNCTION("""COMPUTED_VALUE"""),4.0)</f>
        <v>4</v>
      </c>
      <c r="H75" s="52">
        <f>IFERROR(__xludf.DUMMYFUNCTION("""COMPUTED_VALUE"""),4.0)</f>
        <v>4</v>
      </c>
      <c r="I75" s="52">
        <f>IFERROR(__xludf.DUMMYFUNCTION("""COMPUTED_VALUE"""),5.0)</f>
        <v>5</v>
      </c>
      <c r="J75" s="52">
        <f>IFERROR(__xludf.DUMMYFUNCTION("""COMPUTED_VALUE"""),4.0)</f>
        <v>4</v>
      </c>
      <c r="K75" s="52">
        <f>IFERROR(__xludf.DUMMYFUNCTION("""COMPUTED_VALUE"""),4.0)</f>
        <v>4</v>
      </c>
      <c r="L75" s="52">
        <f>IFERROR(__xludf.DUMMYFUNCTION("""COMPUTED_VALUE"""),5.0)</f>
        <v>5</v>
      </c>
      <c r="M75" s="52">
        <f>IFERROR(__xludf.DUMMYFUNCTION("""COMPUTED_VALUE"""),39.0)</f>
        <v>39</v>
      </c>
      <c r="N75" s="52">
        <f>IFERROR(__xludf.DUMMYFUNCTION("""COMPUTED_VALUE"""),6.0)</f>
        <v>6</v>
      </c>
      <c r="O75" s="52">
        <f>IFERROR(__xludf.DUMMYFUNCTION("""COMPUTED_VALUE"""),4.0)</f>
        <v>4</v>
      </c>
      <c r="P75" s="52">
        <f>IFERROR(__xludf.DUMMYFUNCTION("""COMPUTED_VALUE"""),4.0)</f>
        <v>4</v>
      </c>
      <c r="Q75" s="52">
        <f>IFERROR(__xludf.DUMMYFUNCTION("""COMPUTED_VALUE"""),3.0)</f>
        <v>3</v>
      </c>
      <c r="R75" s="52">
        <f>IFERROR(__xludf.DUMMYFUNCTION("""COMPUTED_VALUE"""),4.0)</f>
        <v>4</v>
      </c>
      <c r="S75" s="52">
        <f>IFERROR(__xludf.DUMMYFUNCTION("""COMPUTED_VALUE"""),6.0)</f>
        <v>6</v>
      </c>
      <c r="T75" s="52">
        <f>IFERROR(__xludf.DUMMYFUNCTION("""COMPUTED_VALUE"""),5.0)</f>
        <v>5</v>
      </c>
      <c r="U75" s="52">
        <f>IFERROR(__xludf.DUMMYFUNCTION("""COMPUTED_VALUE"""),4.0)</f>
        <v>4</v>
      </c>
      <c r="V75" s="52">
        <f>IFERROR(__xludf.DUMMYFUNCTION("""COMPUTED_VALUE"""),5.0)</f>
        <v>5</v>
      </c>
      <c r="W75" s="52">
        <f>IFERROR(__xludf.DUMMYFUNCTION("""COMPUTED_VALUE"""),41.0)</f>
        <v>41</v>
      </c>
      <c r="X75" s="52">
        <f>IFERROR(__xludf.DUMMYFUNCTION("""COMPUTED_VALUE"""),80.0)</f>
        <v>80</v>
      </c>
    </row>
    <row r="76">
      <c r="B76" s="52" t="str">
        <f>IFERROR(__xludf.DUMMYFUNCTION("""COMPUTED_VALUE"""),"x")</f>
        <v>x</v>
      </c>
      <c r="C76" s="52" t="str">
        <f>IFERROR(__xludf.DUMMYFUNCTION("""COMPUTED_VALUE"""),"Ethan Chapman")</f>
        <v>Ethan Chapman</v>
      </c>
      <c r="D76" s="52">
        <f>IFERROR(__xludf.DUMMYFUNCTION("""COMPUTED_VALUE"""),5.0)</f>
        <v>5</v>
      </c>
      <c r="E76" s="52">
        <f>IFERROR(__xludf.DUMMYFUNCTION("""COMPUTED_VALUE"""),5.0)</f>
        <v>5</v>
      </c>
      <c r="F76" s="52">
        <f>IFERROR(__xludf.DUMMYFUNCTION("""COMPUTED_VALUE"""),3.0)</f>
        <v>3</v>
      </c>
      <c r="G76" s="52">
        <f>IFERROR(__xludf.DUMMYFUNCTION("""COMPUTED_VALUE"""),5.0)</f>
        <v>5</v>
      </c>
      <c r="H76" s="52">
        <f>IFERROR(__xludf.DUMMYFUNCTION("""COMPUTED_VALUE"""),4.0)</f>
        <v>4</v>
      </c>
      <c r="I76" s="52">
        <f>IFERROR(__xludf.DUMMYFUNCTION("""COMPUTED_VALUE"""),4.0)</f>
        <v>4</v>
      </c>
      <c r="J76" s="52">
        <f>IFERROR(__xludf.DUMMYFUNCTION("""COMPUTED_VALUE"""),3.0)</f>
        <v>3</v>
      </c>
      <c r="K76" s="52">
        <f>IFERROR(__xludf.DUMMYFUNCTION("""COMPUTED_VALUE"""),4.0)</f>
        <v>4</v>
      </c>
      <c r="L76" s="52">
        <f>IFERROR(__xludf.DUMMYFUNCTION("""COMPUTED_VALUE"""),4.0)</f>
        <v>4</v>
      </c>
      <c r="M76" s="52">
        <f>IFERROR(__xludf.DUMMYFUNCTION("""COMPUTED_VALUE"""),37.0)</f>
        <v>37</v>
      </c>
      <c r="N76" s="52">
        <f>IFERROR(__xludf.DUMMYFUNCTION("""COMPUTED_VALUE"""),5.0)</f>
        <v>5</v>
      </c>
      <c r="O76" s="52">
        <f>IFERROR(__xludf.DUMMYFUNCTION("""COMPUTED_VALUE"""),5.0)</f>
        <v>5</v>
      </c>
      <c r="P76" s="52">
        <f>IFERROR(__xludf.DUMMYFUNCTION("""COMPUTED_VALUE"""),3.0)</f>
        <v>3</v>
      </c>
      <c r="Q76" s="52">
        <f>IFERROR(__xludf.DUMMYFUNCTION("""COMPUTED_VALUE"""),4.0)</f>
        <v>4</v>
      </c>
      <c r="R76" s="52">
        <f>IFERROR(__xludf.DUMMYFUNCTION("""COMPUTED_VALUE"""),4.0)</f>
        <v>4</v>
      </c>
      <c r="S76" s="52">
        <f>IFERROR(__xludf.DUMMYFUNCTION("""COMPUTED_VALUE"""),4.0)</f>
        <v>4</v>
      </c>
      <c r="T76" s="52">
        <f>IFERROR(__xludf.DUMMYFUNCTION("""COMPUTED_VALUE"""),6.0)</f>
        <v>6</v>
      </c>
      <c r="U76" s="52">
        <f>IFERROR(__xludf.DUMMYFUNCTION("""COMPUTED_VALUE"""),3.0)</f>
        <v>3</v>
      </c>
      <c r="V76" s="52">
        <f>IFERROR(__xludf.DUMMYFUNCTION("""COMPUTED_VALUE"""),4.0)</f>
        <v>4</v>
      </c>
      <c r="W76" s="52">
        <f>IFERROR(__xludf.DUMMYFUNCTION("""COMPUTED_VALUE"""),38.0)</f>
        <v>38</v>
      </c>
      <c r="X76" s="52">
        <f>IFERROR(__xludf.DUMMYFUNCTION("""COMPUTED_VALUE"""),75.0)</f>
        <v>75</v>
      </c>
    </row>
    <row r="77">
      <c r="B77" s="52" t="str">
        <f>IFERROR(__xludf.DUMMYFUNCTION("""COMPUTED_VALUE"""),"x")</f>
        <v>x</v>
      </c>
      <c r="C77" s="52" t="str">
        <f>IFERROR(__xludf.DUMMYFUNCTION("""COMPUTED_VALUE"""),"Davess Verdugo ")</f>
        <v>Davess Verdugo </v>
      </c>
      <c r="D77" s="52">
        <f>IFERROR(__xludf.DUMMYFUNCTION("""COMPUTED_VALUE"""),4.0)</f>
        <v>4</v>
      </c>
      <c r="E77" s="52">
        <f>IFERROR(__xludf.DUMMYFUNCTION("""COMPUTED_VALUE"""),5.0)</f>
        <v>5</v>
      </c>
      <c r="F77" s="52">
        <f>IFERROR(__xludf.DUMMYFUNCTION("""COMPUTED_VALUE"""),3.0)</f>
        <v>3</v>
      </c>
      <c r="G77" s="52">
        <f>IFERROR(__xludf.DUMMYFUNCTION("""COMPUTED_VALUE"""),4.0)</f>
        <v>4</v>
      </c>
      <c r="H77" s="52">
        <f>IFERROR(__xludf.DUMMYFUNCTION("""COMPUTED_VALUE"""),4.0)</f>
        <v>4</v>
      </c>
      <c r="I77" s="52">
        <f>IFERROR(__xludf.DUMMYFUNCTION("""COMPUTED_VALUE"""),5.0)</f>
        <v>5</v>
      </c>
      <c r="J77" s="52">
        <f>IFERROR(__xludf.DUMMYFUNCTION("""COMPUTED_VALUE"""),3.0)</f>
        <v>3</v>
      </c>
      <c r="K77" s="52">
        <f>IFERROR(__xludf.DUMMYFUNCTION("""COMPUTED_VALUE"""),4.0)</f>
        <v>4</v>
      </c>
      <c r="L77" s="52">
        <f>IFERROR(__xludf.DUMMYFUNCTION("""COMPUTED_VALUE"""),4.0)</f>
        <v>4</v>
      </c>
      <c r="M77" s="52">
        <f>IFERROR(__xludf.DUMMYFUNCTION("""COMPUTED_VALUE"""),36.0)</f>
        <v>36</v>
      </c>
      <c r="N77" s="52">
        <f>IFERROR(__xludf.DUMMYFUNCTION("""COMPUTED_VALUE"""),5.0)</f>
        <v>5</v>
      </c>
      <c r="O77" s="52">
        <f>IFERROR(__xludf.DUMMYFUNCTION("""COMPUTED_VALUE"""),3.0)</f>
        <v>3</v>
      </c>
      <c r="P77" s="52">
        <f>IFERROR(__xludf.DUMMYFUNCTION("""COMPUTED_VALUE"""),4.0)</f>
        <v>4</v>
      </c>
      <c r="Q77" s="52">
        <f>IFERROR(__xludf.DUMMYFUNCTION("""COMPUTED_VALUE"""),4.0)</f>
        <v>4</v>
      </c>
      <c r="R77" s="52">
        <f>IFERROR(__xludf.DUMMYFUNCTION("""COMPUTED_VALUE"""),4.0)</f>
        <v>4</v>
      </c>
      <c r="S77" s="52">
        <f>IFERROR(__xludf.DUMMYFUNCTION("""COMPUTED_VALUE"""),5.0)</f>
        <v>5</v>
      </c>
      <c r="T77" s="52">
        <f>IFERROR(__xludf.DUMMYFUNCTION("""COMPUTED_VALUE"""),5.0)</f>
        <v>5</v>
      </c>
      <c r="U77" s="52">
        <f>IFERROR(__xludf.DUMMYFUNCTION("""COMPUTED_VALUE"""),3.0)</f>
        <v>3</v>
      </c>
      <c r="V77" s="52">
        <f>IFERROR(__xludf.DUMMYFUNCTION("""COMPUTED_VALUE"""),4.0)</f>
        <v>4</v>
      </c>
      <c r="W77" s="52">
        <f>IFERROR(__xludf.DUMMYFUNCTION("""COMPUTED_VALUE"""),37.0)</f>
        <v>37</v>
      </c>
      <c r="X77" s="52">
        <f>IFERROR(__xludf.DUMMYFUNCTION("""COMPUTED_VALUE"""),73.0)</f>
        <v>73</v>
      </c>
    </row>
    <row r="78">
      <c r="B78" s="52" t="str">
        <f>IFERROR(__xludf.DUMMYFUNCTION("""COMPUTED_VALUE"""),"x")</f>
        <v>x</v>
      </c>
      <c r="C78" s="52" t="str">
        <f>IFERROR(__xludf.DUMMYFUNCTION("""COMPUTED_VALUE"""),"Spencer Seachris")</f>
        <v>Spencer Seachris</v>
      </c>
      <c r="D78" s="52">
        <f>IFERROR(__xludf.DUMMYFUNCTION("""COMPUTED_VALUE"""),6.0)</f>
        <v>6</v>
      </c>
      <c r="E78" s="52">
        <f>IFERROR(__xludf.DUMMYFUNCTION("""COMPUTED_VALUE"""),4.0)</f>
        <v>4</v>
      </c>
      <c r="F78" s="52">
        <f>IFERROR(__xludf.DUMMYFUNCTION("""COMPUTED_VALUE"""),3.0)</f>
        <v>3</v>
      </c>
      <c r="G78" s="52">
        <f>IFERROR(__xludf.DUMMYFUNCTION("""COMPUTED_VALUE"""),6.0)</f>
        <v>6</v>
      </c>
      <c r="H78" s="52">
        <f>IFERROR(__xludf.DUMMYFUNCTION("""COMPUTED_VALUE"""),4.0)</f>
        <v>4</v>
      </c>
      <c r="I78" s="52">
        <f>IFERROR(__xludf.DUMMYFUNCTION("""COMPUTED_VALUE"""),4.0)</f>
        <v>4</v>
      </c>
      <c r="J78" s="52">
        <f>IFERROR(__xludf.DUMMYFUNCTION("""COMPUTED_VALUE"""),3.0)</f>
        <v>3</v>
      </c>
      <c r="K78" s="52">
        <f>IFERROR(__xludf.DUMMYFUNCTION("""COMPUTED_VALUE"""),4.0)</f>
        <v>4</v>
      </c>
      <c r="L78" s="52">
        <f>IFERROR(__xludf.DUMMYFUNCTION("""COMPUTED_VALUE"""),4.0)</f>
        <v>4</v>
      </c>
      <c r="M78" s="52">
        <f>IFERROR(__xludf.DUMMYFUNCTION("""COMPUTED_VALUE"""),38.0)</f>
        <v>38</v>
      </c>
      <c r="N78" s="52">
        <f>IFERROR(__xludf.DUMMYFUNCTION("""COMPUTED_VALUE"""),5.0)</f>
        <v>5</v>
      </c>
      <c r="O78" s="52">
        <f>IFERROR(__xludf.DUMMYFUNCTION("""COMPUTED_VALUE"""),5.0)</f>
        <v>5</v>
      </c>
      <c r="P78" s="52">
        <f>IFERROR(__xludf.DUMMYFUNCTION("""COMPUTED_VALUE"""),3.0)</f>
        <v>3</v>
      </c>
      <c r="Q78" s="52">
        <f>IFERROR(__xludf.DUMMYFUNCTION("""COMPUTED_VALUE"""),3.0)</f>
        <v>3</v>
      </c>
      <c r="R78" s="52">
        <f>IFERROR(__xludf.DUMMYFUNCTION("""COMPUTED_VALUE"""),4.0)</f>
        <v>4</v>
      </c>
      <c r="S78" s="52">
        <f>IFERROR(__xludf.DUMMYFUNCTION("""COMPUTED_VALUE"""),4.0)</f>
        <v>4</v>
      </c>
      <c r="T78" s="52">
        <f>IFERROR(__xludf.DUMMYFUNCTION("""COMPUTED_VALUE"""),6.0)</f>
        <v>6</v>
      </c>
      <c r="U78" s="52">
        <f>IFERROR(__xludf.DUMMYFUNCTION("""COMPUTED_VALUE"""),4.0)</f>
        <v>4</v>
      </c>
      <c r="V78" s="52">
        <f>IFERROR(__xludf.DUMMYFUNCTION("""COMPUTED_VALUE"""),6.0)</f>
        <v>6</v>
      </c>
      <c r="W78" s="52">
        <f>IFERROR(__xludf.DUMMYFUNCTION("""COMPUTED_VALUE"""),40.0)</f>
        <v>40</v>
      </c>
      <c r="X78" s="52">
        <f>IFERROR(__xludf.DUMMYFUNCTION("""COMPUTED_VALUE"""),78.0)</f>
        <v>78</v>
      </c>
    </row>
    <row r="79">
      <c r="A79" s="47" t="s">
        <v>139</v>
      </c>
      <c r="B79" s="51" t="str">
        <f>IFERROR(__xludf.DUMMYFUNCTION("IMPORTRANGE(Key!$B20,""'Group'!a4:w7"")"),"x")</f>
        <v>x</v>
      </c>
      <c r="C79" s="51" t="str">
        <f>IFERROR(__xludf.DUMMYFUNCTION("""COMPUTED_VALUE"""),"Rachel Bostwick")</f>
        <v>Rachel Bostwick</v>
      </c>
      <c r="D79" s="52">
        <f>IFERROR(__xludf.DUMMYFUNCTION("""COMPUTED_VALUE"""),4.0)</f>
        <v>4</v>
      </c>
      <c r="E79" s="52">
        <f>IFERROR(__xludf.DUMMYFUNCTION("""COMPUTED_VALUE"""),6.0)</f>
        <v>6</v>
      </c>
      <c r="F79" s="52">
        <f>IFERROR(__xludf.DUMMYFUNCTION("""COMPUTED_VALUE"""),3.0)</f>
        <v>3</v>
      </c>
      <c r="G79" s="52">
        <f>IFERROR(__xludf.DUMMYFUNCTION("""COMPUTED_VALUE"""),5.0)</f>
        <v>5</v>
      </c>
      <c r="H79" s="52">
        <f>IFERROR(__xludf.DUMMYFUNCTION("""COMPUTED_VALUE"""),5.0)</f>
        <v>5</v>
      </c>
      <c r="I79" s="52">
        <f>IFERROR(__xludf.DUMMYFUNCTION("""COMPUTED_VALUE"""),5.0)</f>
        <v>5</v>
      </c>
      <c r="J79" s="52">
        <f>IFERROR(__xludf.DUMMYFUNCTION("""COMPUTED_VALUE"""),5.0)</f>
        <v>5</v>
      </c>
      <c r="K79" s="52">
        <f>IFERROR(__xludf.DUMMYFUNCTION("""COMPUTED_VALUE"""),3.0)</f>
        <v>3</v>
      </c>
      <c r="L79" s="52">
        <f>IFERROR(__xludf.DUMMYFUNCTION("""COMPUTED_VALUE"""),6.0)</f>
        <v>6</v>
      </c>
      <c r="M79" s="52">
        <f>IFERROR(__xludf.DUMMYFUNCTION("""COMPUTED_VALUE"""),42.0)</f>
        <v>42</v>
      </c>
      <c r="N79" s="52">
        <f>IFERROR(__xludf.DUMMYFUNCTION("""COMPUTED_VALUE"""),6.0)</f>
        <v>6</v>
      </c>
      <c r="O79" s="52">
        <f>IFERROR(__xludf.DUMMYFUNCTION("""COMPUTED_VALUE"""),6.0)</f>
        <v>6</v>
      </c>
      <c r="P79" s="52">
        <f>IFERROR(__xludf.DUMMYFUNCTION("""COMPUTED_VALUE"""),5.0)</f>
        <v>5</v>
      </c>
      <c r="Q79" s="52">
        <f>IFERROR(__xludf.DUMMYFUNCTION("""COMPUTED_VALUE"""),5.0)</f>
        <v>5</v>
      </c>
      <c r="R79" s="52">
        <f>IFERROR(__xludf.DUMMYFUNCTION("""COMPUTED_VALUE"""),5.0)</f>
        <v>5</v>
      </c>
      <c r="S79" s="52">
        <f>IFERROR(__xludf.DUMMYFUNCTION("""COMPUTED_VALUE"""),4.0)</f>
        <v>4</v>
      </c>
      <c r="T79" s="52">
        <f>IFERROR(__xludf.DUMMYFUNCTION("""COMPUTED_VALUE"""),9.0)</f>
        <v>9</v>
      </c>
      <c r="U79" s="52">
        <f>IFERROR(__xludf.DUMMYFUNCTION("""COMPUTED_VALUE"""),4.0)</f>
        <v>4</v>
      </c>
      <c r="V79" s="52">
        <f>IFERROR(__xludf.DUMMYFUNCTION("""COMPUTED_VALUE"""),5.0)</f>
        <v>5</v>
      </c>
      <c r="W79" s="52">
        <f>IFERROR(__xludf.DUMMYFUNCTION("""COMPUTED_VALUE"""),49.0)</f>
        <v>49</v>
      </c>
      <c r="X79" s="52">
        <f>IFERROR(__xludf.DUMMYFUNCTION("""COMPUTED_VALUE"""),91.0)</f>
        <v>91</v>
      </c>
    </row>
    <row r="80">
      <c r="B80" s="52" t="str">
        <f>IFERROR(__xludf.DUMMYFUNCTION("""COMPUTED_VALUE"""),"x")</f>
        <v>x</v>
      </c>
      <c r="C80" s="52" t="str">
        <f>IFERROR(__xludf.DUMMYFUNCTION("""COMPUTED_VALUE"""),"Cierra Tunley")</f>
        <v>Cierra Tunley</v>
      </c>
      <c r="D80" s="52">
        <f>IFERROR(__xludf.DUMMYFUNCTION("""COMPUTED_VALUE"""),6.0)</f>
        <v>6</v>
      </c>
      <c r="E80" s="52">
        <f>IFERROR(__xludf.DUMMYFUNCTION("""COMPUTED_VALUE"""),5.0)</f>
        <v>5</v>
      </c>
      <c r="F80" s="52">
        <f>IFERROR(__xludf.DUMMYFUNCTION("""COMPUTED_VALUE"""),6.0)</f>
        <v>6</v>
      </c>
      <c r="G80" s="52">
        <f>IFERROR(__xludf.DUMMYFUNCTION("""COMPUTED_VALUE"""),5.0)</f>
        <v>5</v>
      </c>
      <c r="H80" s="52">
        <f>IFERROR(__xludf.DUMMYFUNCTION("""COMPUTED_VALUE"""),5.0)</f>
        <v>5</v>
      </c>
      <c r="I80" s="52">
        <f>IFERROR(__xludf.DUMMYFUNCTION("""COMPUTED_VALUE"""),4.0)</f>
        <v>4</v>
      </c>
      <c r="J80" s="52">
        <f>IFERROR(__xludf.DUMMYFUNCTION("""COMPUTED_VALUE"""),4.0)</f>
        <v>4</v>
      </c>
      <c r="K80" s="52">
        <f>IFERROR(__xludf.DUMMYFUNCTION("""COMPUTED_VALUE"""),3.0)</f>
        <v>3</v>
      </c>
      <c r="L80" s="52">
        <f>IFERROR(__xludf.DUMMYFUNCTION("""COMPUTED_VALUE"""),4.0)</f>
        <v>4</v>
      </c>
      <c r="M80" s="52">
        <f>IFERROR(__xludf.DUMMYFUNCTION("""COMPUTED_VALUE"""),42.0)</f>
        <v>42</v>
      </c>
      <c r="N80" s="52">
        <f>IFERROR(__xludf.DUMMYFUNCTION("""COMPUTED_VALUE"""),7.0)</f>
        <v>7</v>
      </c>
      <c r="O80" s="52">
        <f>IFERROR(__xludf.DUMMYFUNCTION("""COMPUTED_VALUE"""),6.0)</f>
        <v>6</v>
      </c>
      <c r="P80" s="52">
        <f>IFERROR(__xludf.DUMMYFUNCTION("""COMPUTED_VALUE"""),5.0)</f>
        <v>5</v>
      </c>
      <c r="Q80" s="52">
        <f>IFERROR(__xludf.DUMMYFUNCTION("""COMPUTED_VALUE"""),3.0)</f>
        <v>3</v>
      </c>
      <c r="R80" s="52">
        <f>IFERROR(__xludf.DUMMYFUNCTION("""COMPUTED_VALUE"""),3.0)</f>
        <v>3</v>
      </c>
      <c r="S80" s="52">
        <f>IFERROR(__xludf.DUMMYFUNCTION("""COMPUTED_VALUE"""),5.0)</f>
        <v>5</v>
      </c>
      <c r="T80" s="52">
        <f>IFERROR(__xludf.DUMMYFUNCTION("""COMPUTED_VALUE"""),7.0)</f>
        <v>7</v>
      </c>
      <c r="U80" s="52">
        <f>IFERROR(__xludf.DUMMYFUNCTION("""COMPUTED_VALUE"""),3.0)</f>
        <v>3</v>
      </c>
      <c r="V80" s="52">
        <f>IFERROR(__xludf.DUMMYFUNCTION("""COMPUTED_VALUE"""),4.0)</f>
        <v>4</v>
      </c>
      <c r="W80" s="52">
        <f>IFERROR(__xludf.DUMMYFUNCTION("""COMPUTED_VALUE"""),43.0)</f>
        <v>43</v>
      </c>
      <c r="X80" s="52">
        <f>IFERROR(__xludf.DUMMYFUNCTION("""COMPUTED_VALUE"""),85.0)</f>
        <v>85</v>
      </c>
    </row>
    <row r="81">
      <c r="B81" s="52" t="str">
        <f>IFERROR(__xludf.DUMMYFUNCTION("""COMPUTED_VALUE"""),"x")</f>
        <v>x</v>
      </c>
      <c r="C81" s="52" t="str">
        <f>IFERROR(__xludf.DUMMYFUNCTION("""COMPUTED_VALUE"""),"Helene Getz Bergmo")</f>
        <v>Helene Getz Bergmo</v>
      </c>
      <c r="D81" s="52">
        <f>IFERROR(__xludf.DUMMYFUNCTION("""COMPUTED_VALUE"""),6.0)</f>
        <v>6</v>
      </c>
      <c r="E81" s="52">
        <f>IFERROR(__xludf.DUMMYFUNCTION("""COMPUTED_VALUE"""),7.0)</f>
        <v>7</v>
      </c>
      <c r="F81" s="52">
        <f>IFERROR(__xludf.DUMMYFUNCTION("""COMPUTED_VALUE"""),4.0)</f>
        <v>4</v>
      </c>
      <c r="G81" s="52">
        <f>IFERROR(__xludf.DUMMYFUNCTION("""COMPUTED_VALUE"""),4.0)</f>
        <v>4</v>
      </c>
      <c r="H81" s="52">
        <f>IFERROR(__xludf.DUMMYFUNCTION("""COMPUTED_VALUE"""),4.0)</f>
        <v>4</v>
      </c>
      <c r="I81" s="52">
        <f>IFERROR(__xludf.DUMMYFUNCTION("""COMPUTED_VALUE"""),5.0)</f>
        <v>5</v>
      </c>
      <c r="J81" s="52">
        <f>IFERROR(__xludf.DUMMYFUNCTION("""COMPUTED_VALUE"""),3.0)</f>
        <v>3</v>
      </c>
      <c r="K81" s="52">
        <f>IFERROR(__xludf.DUMMYFUNCTION("""COMPUTED_VALUE"""),4.0)</f>
        <v>4</v>
      </c>
      <c r="L81" s="52">
        <f>IFERROR(__xludf.DUMMYFUNCTION("""COMPUTED_VALUE"""),4.0)</f>
        <v>4</v>
      </c>
      <c r="M81" s="52">
        <f>IFERROR(__xludf.DUMMYFUNCTION("""COMPUTED_VALUE"""),41.0)</f>
        <v>41</v>
      </c>
      <c r="N81" s="52">
        <f>IFERROR(__xludf.DUMMYFUNCTION("""COMPUTED_VALUE"""),6.0)</f>
        <v>6</v>
      </c>
      <c r="O81" s="52">
        <f>IFERROR(__xludf.DUMMYFUNCTION("""COMPUTED_VALUE"""),4.0)</f>
        <v>4</v>
      </c>
      <c r="P81" s="52">
        <f>IFERROR(__xludf.DUMMYFUNCTION("""COMPUTED_VALUE"""),4.0)</f>
        <v>4</v>
      </c>
      <c r="Q81" s="52">
        <f>IFERROR(__xludf.DUMMYFUNCTION("""COMPUTED_VALUE"""),3.0)</f>
        <v>3</v>
      </c>
      <c r="R81" s="52">
        <f>IFERROR(__xludf.DUMMYFUNCTION("""COMPUTED_VALUE"""),4.0)</f>
        <v>4</v>
      </c>
      <c r="S81" s="52">
        <f>IFERROR(__xludf.DUMMYFUNCTION("""COMPUTED_VALUE"""),4.0)</f>
        <v>4</v>
      </c>
      <c r="T81" s="52">
        <f>IFERROR(__xludf.DUMMYFUNCTION("""COMPUTED_VALUE"""),5.0)</f>
        <v>5</v>
      </c>
      <c r="U81" s="52">
        <f>IFERROR(__xludf.DUMMYFUNCTION("""COMPUTED_VALUE"""),2.0)</f>
        <v>2</v>
      </c>
      <c r="V81" s="52">
        <f>IFERROR(__xludf.DUMMYFUNCTION("""COMPUTED_VALUE"""),5.0)</f>
        <v>5</v>
      </c>
      <c r="W81" s="52">
        <f>IFERROR(__xludf.DUMMYFUNCTION("""COMPUTED_VALUE"""),37.0)</f>
        <v>37</v>
      </c>
      <c r="X81" s="52">
        <f>IFERROR(__xludf.DUMMYFUNCTION("""COMPUTED_VALUE"""),78.0)</f>
        <v>78</v>
      </c>
    </row>
    <row r="82">
      <c r="B82" s="52" t="str">
        <f>IFERROR(__xludf.DUMMYFUNCTION("""COMPUTED_VALUE"""),"x")</f>
        <v>x</v>
      </c>
      <c r="C82" s="52" t="str">
        <f>IFERROR(__xludf.DUMMYFUNCTION("""COMPUTED_VALUE"""),"Nevaeh Figueroa")</f>
        <v>Nevaeh Figueroa</v>
      </c>
      <c r="D82" s="52">
        <f>IFERROR(__xludf.DUMMYFUNCTION("""COMPUTED_VALUE"""),5.0)</f>
        <v>5</v>
      </c>
      <c r="E82" s="52">
        <f>IFERROR(__xludf.DUMMYFUNCTION("""COMPUTED_VALUE"""),5.0)</f>
        <v>5</v>
      </c>
      <c r="F82" s="52">
        <f>IFERROR(__xludf.DUMMYFUNCTION("""COMPUTED_VALUE"""),4.0)</f>
        <v>4</v>
      </c>
      <c r="G82" s="52">
        <f>IFERROR(__xludf.DUMMYFUNCTION("""COMPUTED_VALUE"""),9.0)</f>
        <v>9</v>
      </c>
      <c r="H82" s="52">
        <f>IFERROR(__xludf.DUMMYFUNCTION("""COMPUTED_VALUE"""),8.0)</f>
        <v>8</v>
      </c>
      <c r="I82" s="52">
        <f>IFERROR(__xludf.DUMMYFUNCTION("""COMPUTED_VALUE"""),4.0)</f>
        <v>4</v>
      </c>
      <c r="J82" s="52">
        <f>IFERROR(__xludf.DUMMYFUNCTION("""COMPUTED_VALUE"""),3.0)</f>
        <v>3</v>
      </c>
      <c r="K82" s="52">
        <f>IFERROR(__xludf.DUMMYFUNCTION("""COMPUTED_VALUE"""),4.0)</f>
        <v>4</v>
      </c>
      <c r="L82" s="52">
        <f>IFERROR(__xludf.DUMMYFUNCTION("""COMPUTED_VALUE"""),4.0)</f>
        <v>4</v>
      </c>
      <c r="M82" s="52">
        <f>IFERROR(__xludf.DUMMYFUNCTION("""COMPUTED_VALUE"""),46.0)</f>
        <v>46</v>
      </c>
      <c r="N82" s="52">
        <f>IFERROR(__xludf.DUMMYFUNCTION("""COMPUTED_VALUE"""),7.0)</f>
        <v>7</v>
      </c>
      <c r="O82" s="52">
        <f>IFERROR(__xludf.DUMMYFUNCTION("""COMPUTED_VALUE"""),5.0)</f>
        <v>5</v>
      </c>
      <c r="P82" s="52">
        <f>IFERROR(__xludf.DUMMYFUNCTION("""COMPUTED_VALUE"""),5.0)</f>
        <v>5</v>
      </c>
      <c r="Q82" s="52">
        <f>IFERROR(__xludf.DUMMYFUNCTION("""COMPUTED_VALUE"""),3.0)</f>
        <v>3</v>
      </c>
      <c r="R82" s="52">
        <f>IFERROR(__xludf.DUMMYFUNCTION("""COMPUTED_VALUE"""),4.0)</f>
        <v>4</v>
      </c>
      <c r="S82" s="52">
        <f>IFERROR(__xludf.DUMMYFUNCTION("""COMPUTED_VALUE"""),4.0)</f>
        <v>4</v>
      </c>
      <c r="T82" s="52">
        <f>IFERROR(__xludf.DUMMYFUNCTION("""COMPUTED_VALUE"""),5.0)</f>
        <v>5</v>
      </c>
      <c r="U82" s="52">
        <f>IFERROR(__xludf.DUMMYFUNCTION("""COMPUTED_VALUE"""),4.0)</f>
        <v>4</v>
      </c>
      <c r="V82" s="52">
        <f>IFERROR(__xludf.DUMMYFUNCTION("""COMPUTED_VALUE"""),6.0)</f>
        <v>6</v>
      </c>
      <c r="W82" s="52">
        <f>IFERROR(__xludf.DUMMYFUNCTION("""COMPUTED_VALUE"""),43.0)</f>
        <v>43</v>
      </c>
      <c r="X82" s="52">
        <f>IFERROR(__xludf.DUMMYFUNCTION("""COMPUTED_VALUE"""),89.0)</f>
        <v>89</v>
      </c>
    </row>
    <row r="83">
      <c r="A83" s="47" t="s">
        <v>146</v>
      </c>
      <c r="B83" s="51" t="str">
        <f>IFERROR(__xludf.DUMMYFUNCTION("IMPORTRANGE(Key!$B21,""'Group'!a4:w7"")"),"x")</f>
        <v>x</v>
      </c>
      <c r="C83" s="51" t="str">
        <f>IFERROR(__xludf.DUMMYFUNCTION("""COMPUTED_VALUE"""),"Julia Love")</f>
        <v>Julia Love</v>
      </c>
      <c r="D83" s="52">
        <f>IFERROR(__xludf.DUMMYFUNCTION("""COMPUTED_VALUE"""),5.0)</f>
        <v>5</v>
      </c>
      <c r="E83" s="52">
        <f>IFERROR(__xludf.DUMMYFUNCTION("""COMPUTED_VALUE"""),5.0)</f>
        <v>5</v>
      </c>
      <c r="F83" s="52">
        <f>IFERROR(__xludf.DUMMYFUNCTION("""COMPUTED_VALUE"""),4.0)</f>
        <v>4</v>
      </c>
      <c r="G83" s="52">
        <f>IFERROR(__xludf.DUMMYFUNCTION("""COMPUTED_VALUE"""),6.0)</f>
        <v>6</v>
      </c>
      <c r="H83" s="52">
        <f>IFERROR(__xludf.DUMMYFUNCTION("""COMPUTED_VALUE"""),5.0)</f>
        <v>5</v>
      </c>
      <c r="I83" s="52">
        <f>IFERROR(__xludf.DUMMYFUNCTION("""COMPUTED_VALUE"""),5.0)</f>
        <v>5</v>
      </c>
      <c r="J83" s="52">
        <f>IFERROR(__xludf.DUMMYFUNCTION("""COMPUTED_VALUE"""),5.0)</f>
        <v>5</v>
      </c>
      <c r="K83" s="52">
        <f>IFERROR(__xludf.DUMMYFUNCTION("""COMPUTED_VALUE"""),6.0)</f>
        <v>6</v>
      </c>
      <c r="L83" s="52">
        <f>IFERROR(__xludf.DUMMYFUNCTION("""COMPUTED_VALUE"""),6.0)</f>
        <v>6</v>
      </c>
      <c r="M83" s="52">
        <f>IFERROR(__xludf.DUMMYFUNCTION("""COMPUTED_VALUE"""),47.0)</f>
        <v>47</v>
      </c>
      <c r="N83" s="52">
        <f>IFERROR(__xludf.DUMMYFUNCTION("""COMPUTED_VALUE"""),6.0)</f>
        <v>6</v>
      </c>
      <c r="O83" s="52">
        <f>IFERROR(__xludf.DUMMYFUNCTION("""COMPUTED_VALUE"""),4.0)</f>
        <v>4</v>
      </c>
      <c r="P83" s="52">
        <f>IFERROR(__xludf.DUMMYFUNCTION("""COMPUTED_VALUE"""),7.0)</f>
        <v>7</v>
      </c>
      <c r="Q83" s="52">
        <f>IFERROR(__xludf.DUMMYFUNCTION("""COMPUTED_VALUE"""),4.0)</f>
        <v>4</v>
      </c>
      <c r="R83" s="52">
        <f>IFERROR(__xludf.DUMMYFUNCTION("""COMPUTED_VALUE"""),4.0)</f>
        <v>4</v>
      </c>
      <c r="S83" s="52">
        <f>IFERROR(__xludf.DUMMYFUNCTION("""COMPUTED_VALUE"""),4.0)</f>
        <v>4</v>
      </c>
      <c r="T83" s="52">
        <f>IFERROR(__xludf.DUMMYFUNCTION("""COMPUTED_VALUE"""),7.0)</f>
        <v>7</v>
      </c>
      <c r="U83" s="52">
        <f>IFERROR(__xludf.DUMMYFUNCTION("""COMPUTED_VALUE"""),4.0)</f>
        <v>4</v>
      </c>
      <c r="V83" s="52">
        <f>IFERROR(__xludf.DUMMYFUNCTION("""COMPUTED_VALUE"""),7.0)</f>
        <v>7</v>
      </c>
      <c r="W83" s="52">
        <f>IFERROR(__xludf.DUMMYFUNCTION("""COMPUTED_VALUE"""),47.0)</f>
        <v>47</v>
      </c>
      <c r="X83" s="52">
        <f>IFERROR(__xludf.DUMMYFUNCTION("""COMPUTED_VALUE"""),94.0)</f>
        <v>94</v>
      </c>
    </row>
    <row r="84">
      <c r="B84" s="52" t="str">
        <f>IFERROR(__xludf.DUMMYFUNCTION("""COMPUTED_VALUE"""),"x")</f>
        <v>x</v>
      </c>
      <c r="C84" s="52" t="str">
        <f>IFERROR(__xludf.DUMMYFUNCTION("""COMPUTED_VALUE"""),"Kayla Hage")</f>
        <v>Kayla Hage</v>
      </c>
      <c r="D84" s="52">
        <f>IFERROR(__xludf.DUMMYFUNCTION("""COMPUTED_VALUE"""),6.0)</f>
        <v>6</v>
      </c>
      <c r="E84" s="52">
        <f>IFERROR(__xludf.DUMMYFUNCTION("""COMPUTED_VALUE"""),9.0)</f>
        <v>9</v>
      </c>
      <c r="F84" s="52">
        <f>IFERROR(__xludf.DUMMYFUNCTION("""COMPUTED_VALUE"""),4.0)</f>
        <v>4</v>
      </c>
      <c r="G84" s="52">
        <f>IFERROR(__xludf.DUMMYFUNCTION("""COMPUTED_VALUE"""),5.0)</f>
        <v>5</v>
      </c>
      <c r="H84" s="52">
        <f>IFERROR(__xludf.DUMMYFUNCTION("""COMPUTED_VALUE"""),4.0)</f>
        <v>4</v>
      </c>
      <c r="I84" s="52">
        <f>IFERROR(__xludf.DUMMYFUNCTION("""COMPUTED_VALUE"""),5.0)</f>
        <v>5</v>
      </c>
      <c r="J84" s="52">
        <f>IFERROR(__xludf.DUMMYFUNCTION("""COMPUTED_VALUE"""),4.0)</f>
        <v>4</v>
      </c>
      <c r="K84" s="52">
        <f>IFERROR(__xludf.DUMMYFUNCTION("""COMPUTED_VALUE"""),4.0)</f>
        <v>4</v>
      </c>
      <c r="L84" s="52">
        <f>IFERROR(__xludf.DUMMYFUNCTION("""COMPUTED_VALUE"""),4.0)</f>
        <v>4</v>
      </c>
      <c r="M84" s="52">
        <f>IFERROR(__xludf.DUMMYFUNCTION("""COMPUTED_VALUE"""),45.0)</f>
        <v>45</v>
      </c>
      <c r="N84" s="52">
        <f>IFERROR(__xludf.DUMMYFUNCTION("""COMPUTED_VALUE"""),7.0)</f>
        <v>7</v>
      </c>
      <c r="O84" s="52">
        <f>IFERROR(__xludf.DUMMYFUNCTION("""COMPUTED_VALUE"""),5.0)</f>
        <v>5</v>
      </c>
      <c r="P84" s="52">
        <f>IFERROR(__xludf.DUMMYFUNCTION("""COMPUTED_VALUE"""),4.0)</f>
        <v>4</v>
      </c>
      <c r="Q84" s="52">
        <f>IFERROR(__xludf.DUMMYFUNCTION("""COMPUTED_VALUE"""),4.0)</f>
        <v>4</v>
      </c>
      <c r="R84" s="52">
        <f>IFERROR(__xludf.DUMMYFUNCTION("""COMPUTED_VALUE"""),5.0)</f>
        <v>5</v>
      </c>
      <c r="S84" s="52">
        <f>IFERROR(__xludf.DUMMYFUNCTION("""COMPUTED_VALUE"""),5.0)</f>
        <v>5</v>
      </c>
      <c r="T84" s="52">
        <f>IFERROR(__xludf.DUMMYFUNCTION("""COMPUTED_VALUE"""),5.0)</f>
        <v>5</v>
      </c>
      <c r="U84" s="52">
        <f>IFERROR(__xludf.DUMMYFUNCTION("""COMPUTED_VALUE"""),3.0)</f>
        <v>3</v>
      </c>
      <c r="V84" s="52">
        <f>IFERROR(__xludf.DUMMYFUNCTION("""COMPUTED_VALUE"""),6.0)</f>
        <v>6</v>
      </c>
      <c r="W84" s="52">
        <f>IFERROR(__xludf.DUMMYFUNCTION("""COMPUTED_VALUE"""),44.0)</f>
        <v>44</v>
      </c>
      <c r="X84" s="52">
        <f>IFERROR(__xludf.DUMMYFUNCTION("""COMPUTED_VALUE"""),89.0)</f>
        <v>89</v>
      </c>
    </row>
    <row r="85">
      <c r="B85" s="52" t="str">
        <f>IFERROR(__xludf.DUMMYFUNCTION("""COMPUTED_VALUE"""),"x")</f>
        <v>x</v>
      </c>
      <c r="C85" s="52" t="str">
        <f>IFERROR(__xludf.DUMMYFUNCTION("""COMPUTED_VALUE"""),"Abbie Miller")</f>
        <v>Abbie Miller</v>
      </c>
      <c r="D85" s="52">
        <f>IFERROR(__xludf.DUMMYFUNCTION("""COMPUTED_VALUE"""),5.0)</f>
        <v>5</v>
      </c>
      <c r="E85" s="52">
        <f>IFERROR(__xludf.DUMMYFUNCTION("""COMPUTED_VALUE"""),8.0)</f>
        <v>8</v>
      </c>
      <c r="F85" s="52">
        <f>IFERROR(__xludf.DUMMYFUNCTION("""COMPUTED_VALUE"""),2.0)</f>
        <v>2</v>
      </c>
      <c r="G85" s="52">
        <f>IFERROR(__xludf.DUMMYFUNCTION("""COMPUTED_VALUE"""),4.0)</f>
        <v>4</v>
      </c>
      <c r="H85" s="52">
        <f>IFERROR(__xludf.DUMMYFUNCTION("""COMPUTED_VALUE"""),5.0)</f>
        <v>5</v>
      </c>
      <c r="I85" s="52">
        <f>IFERROR(__xludf.DUMMYFUNCTION("""COMPUTED_VALUE"""),6.0)</f>
        <v>6</v>
      </c>
      <c r="J85" s="52">
        <f>IFERROR(__xludf.DUMMYFUNCTION("""COMPUTED_VALUE"""),5.0)</f>
        <v>5</v>
      </c>
      <c r="K85" s="52">
        <f>IFERROR(__xludf.DUMMYFUNCTION("""COMPUTED_VALUE"""),5.0)</f>
        <v>5</v>
      </c>
      <c r="L85" s="52">
        <f>IFERROR(__xludf.DUMMYFUNCTION("""COMPUTED_VALUE"""),5.0)</f>
        <v>5</v>
      </c>
      <c r="M85" s="52">
        <f>IFERROR(__xludf.DUMMYFUNCTION("""COMPUTED_VALUE"""),45.0)</f>
        <v>45</v>
      </c>
      <c r="N85" s="52">
        <f>IFERROR(__xludf.DUMMYFUNCTION("""COMPUTED_VALUE"""),5.0)</f>
        <v>5</v>
      </c>
      <c r="O85" s="52">
        <f>IFERROR(__xludf.DUMMYFUNCTION("""COMPUTED_VALUE"""),6.0)</f>
        <v>6</v>
      </c>
      <c r="P85" s="52">
        <f>IFERROR(__xludf.DUMMYFUNCTION("""COMPUTED_VALUE"""),4.0)</f>
        <v>4</v>
      </c>
      <c r="Q85" s="52">
        <f>IFERROR(__xludf.DUMMYFUNCTION("""COMPUTED_VALUE"""),4.0)</f>
        <v>4</v>
      </c>
      <c r="R85" s="52">
        <f>IFERROR(__xludf.DUMMYFUNCTION("""COMPUTED_VALUE"""),5.0)</f>
        <v>5</v>
      </c>
      <c r="S85" s="52">
        <f>IFERROR(__xludf.DUMMYFUNCTION("""COMPUTED_VALUE"""),4.0)</f>
        <v>4</v>
      </c>
      <c r="T85" s="52">
        <f>IFERROR(__xludf.DUMMYFUNCTION("""COMPUTED_VALUE"""),5.0)</f>
        <v>5</v>
      </c>
      <c r="U85" s="52">
        <f>IFERROR(__xludf.DUMMYFUNCTION("""COMPUTED_VALUE"""),4.0)</f>
        <v>4</v>
      </c>
      <c r="V85" s="52">
        <f>IFERROR(__xludf.DUMMYFUNCTION("""COMPUTED_VALUE"""),6.0)</f>
        <v>6</v>
      </c>
      <c r="W85" s="52">
        <f>IFERROR(__xludf.DUMMYFUNCTION("""COMPUTED_VALUE"""),43.0)</f>
        <v>43</v>
      </c>
      <c r="X85" s="52">
        <f>IFERROR(__xludf.DUMMYFUNCTION("""COMPUTED_VALUE"""),88.0)</f>
        <v>88</v>
      </c>
    </row>
    <row r="86">
      <c r="B86" s="52" t="str">
        <f>IFERROR(__xludf.DUMMYFUNCTION("""COMPUTED_VALUE"""),"x")</f>
        <v>x</v>
      </c>
      <c r="C86" s="52" t="str">
        <f>IFERROR(__xludf.DUMMYFUNCTION("""COMPUTED_VALUE"""),"Ally Laverty")</f>
        <v>Ally Laverty</v>
      </c>
      <c r="D86" s="52">
        <f>IFERROR(__xludf.DUMMYFUNCTION("""COMPUTED_VALUE"""),4.0)</f>
        <v>4</v>
      </c>
      <c r="E86" s="52">
        <f>IFERROR(__xludf.DUMMYFUNCTION("""COMPUTED_VALUE"""),6.0)</f>
        <v>6</v>
      </c>
      <c r="F86" s="52">
        <f>IFERROR(__xludf.DUMMYFUNCTION("""COMPUTED_VALUE"""),4.0)</f>
        <v>4</v>
      </c>
      <c r="G86" s="52">
        <f>IFERROR(__xludf.DUMMYFUNCTION("""COMPUTED_VALUE"""),5.0)</f>
        <v>5</v>
      </c>
      <c r="H86" s="52">
        <f>IFERROR(__xludf.DUMMYFUNCTION("""COMPUTED_VALUE"""),6.0)</f>
        <v>6</v>
      </c>
      <c r="I86" s="52">
        <f>IFERROR(__xludf.DUMMYFUNCTION("""COMPUTED_VALUE"""),7.0)</f>
        <v>7</v>
      </c>
      <c r="J86" s="52">
        <f>IFERROR(__xludf.DUMMYFUNCTION("""COMPUTED_VALUE"""),4.0)</f>
        <v>4</v>
      </c>
      <c r="K86" s="52">
        <f>IFERROR(__xludf.DUMMYFUNCTION("""COMPUTED_VALUE"""),4.0)</f>
        <v>4</v>
      </c>
      <c r="L86" s="52">
        <f>IFERROR(__xludf.DUMMYFUNCTION("""COMPUTED_VALUE"""),5.0)</f>
        <v>5</v>
      </c>
      <c r="M86" s="52">
        <f>IFERROR(__xludf.DUMMYFUNCTION("""COMPUTED_VALUE"""),45.0)</f>
        <v>45</v>
      </c>
      <c r="N86" s="52">
        <f>IFERROR(__xludf.DUMMYFUNCTION("""COMPUTED_VALUE"""),7.0)</f>
        <v>7</v>
      </c>
      <c r="O86" s="52">
        <f>IFERROR(__xludf.DUMMYFUNCTION("""COMPUTED_VALUE"""),6.0)</f>
        <v>6</v>
      </c>
      <c r="P86" s="52">
        <f>IFERROR(__xludf.DUMMYFUNCTION("""COMPUTED_VALUE"""),4.0)</f>
        <v>4</v>
      </c>
      <c r="Q86" s="52">
        <f>IFERROR(__xludf.DUMMYFUNCTION("""COMPUTED_VALUE"""),5.0)</f>
        <v>5</v>
      </c>
      <c r="R86" s="52">
        <f>IFERROR(__xludf.DUMMYFUNCTION("""COMPUTED_VALUE"""),6.0)</f>
        <v>6</v>
      </c>
      <c r="S86" s="52">
        <f>IFERROR(__xludf.DUMMYFUNCTION("""COMPUTED_VALUE"""),4.0)</f>
        <v>4</v>
      </c>
      <c r="T86" s="52">
        <f>IFERROR(__xludf.DUMMYFUNCTION("""COMPUTED_VALUE"""),5.0)</f>
        <v>5</v>
      </c>
      <c r="U86" s="52">
        <f>IFERROR(__xludf.DUMMYFUNCTION("""COMPUTED_VALUE"""),2.0)</f>
        <v>2</v>
      </c>
      <c r="V86" s="52">
        <f>IFERROR(__xludf.DUMMYFUNCTION("""COMPUTED_VALUE"""),5.0)</f>
        <v>5</v>
      </c>
      <c r="W86" s="52">
        <f>IFERROR(__xludf.DUMMYFUNCTION("""COMPUTED_VALUE"""),44.0)</f>
        <v>44</v>
      </c>
      <c r="X86" s="52">
        <f>IFERROR(__xludf.DUMMYFUNCTION("""COMPUTED_VALUE"""),89.0)</f>
        <v>89</v>
      </c>
    </row>
    <row r="87">
      <c r="A87" s="47" t="s">
        <v>153</v>
      </c>
      <c r="B87" s="51" t="str">
        <f>IFERROR(__xludf.DUMMYFUNCTION("IMPORTRANGE(Key!$B22,""'Group'!a4:w7"")"),"x")</f>
        <v>x</v>
      </c>
      <c r="C87" s="51" t="str">
        <f>IFERROR(__xludf.DUMMYFUNCTION("""COMPUTED_VALUE"""),"Bailey Weg")</f>
        <v>Bailey Weg</v>
      </c>
      <c r="D87" s="52">
        <f>IFERROR(__xludf.DUMMYFUNCTION("""COMPUTED_VALUE"""),5.0)</f>
        <v>5</v>
      </c>
      <c r="E87" s="52">
        <f>IFERROR(__xludf.DUMMYFUNCTION("""COMPUTED_VALUE"""),5.0)</f>
        <v>5</v>
      </c>
      <c r="F87" s="52">
        <f>IFERROR(__xludf.DUMMYFUNCTION("""COMPUTED_VALUE"""),3.0)</f>
        <v>3</v>
      </c>
      <c r="G87" s="52">
        <f>IFERROR(__xludf.DUMMYFUNCTION("""COMPUTED_VALUE"""),5.0)</f>
        <v>5</v>
      </c>
      <c r="H87" s="52">
        <f>IFERROR(__xludf.DUMMYFUNCTION("""COMPUTED_VALUE"""),4.0)</f>
        <v>4</v>
      </c>
      <c r="I87" s="52">
        <f>IFERROR(__xludf.DUMMYFUNCTION("""COMPUTED_VALUE"""),6.0)</f>
        <v>6</v>
      </c>
      <c r="J87" s="52">
        <f>IFERROR(__xludf.DUMMYFUNCTION("""COMPUTED_VALUE"""),5.0)</f>
        <v>5</v>
      </c>
      <c r="K87" s="52">
        <f>IFERROR(__xludf.DUMMYFUNCTION("""COMPUTED_VALUE"""),7.0)</f>
        <v>7</v>
      </c>
      <c r="L87" s="52">
        <f>IFERROR(__xludf.DUMMYFUNCTION("""COMPUTED_VALUE"""),5.0)</f>
        <v>5</v>
      </c>
      <c r="M87" s="52">
        <f>IFERROR(__xludf.DUMMYFUNCTION("""COMPUTED_VALUE"""),45.0)</f>
        <v>45</v>
      </c>
      <c r="N87" s="52">
        <f>IFERROR(__xludf.DUMMYFUNCTION("""COMPUTED_VALUE"""),6.0)</f>
        <v>6</v>
      </c>
      <c r="O87" s="52">
        <f>IFERROR(__xludf.DUMMYFUNCTION("""COMPUTED_VALUE"""),6.0)</f>
        <v>6</v>
      </c>
      <c r="P87" s="52">
        <f>IFERROR(__xludf.DUMMYFUNCTION("""COMPUTED_VALUE"""),5.0)</f>
        <v>5</v>
      </c>
      <c r="Q87" s="52">
        <f>IFERROR(__xludf.DUMMYFUNCTION("""COMPUTED_VALUE"""),4.0)</f>
        <v>4</v>
      </c>
      <c r="R87" s="52">
        <f>IFERROR(__xludf.DUMMYFUNCTION("""COMPUTED_VALUE"""),5.0)</f>
        <v>5</v>
      </c>
      <c r="S87" s="52">
        <f>IFERROR(__xludf.DUMMYFUNCTION("""COMPUTED_VALUE"""),4.0)</f>
        <v>4</v>
      </c>
      <c r="T87" s="52">
        <f>IFERROR(__xludf.DUMMYFUNCTION("""COMPUTED_VALUE"""),7.0)</f>
        <v>7</v>
      </c>
      <c r="U87" s="52">
        <f>IFERROR(__xludf.DUMMYFUNCTION("""COMPUTED_VALUE"""),5.0)</f>
        <v>5</v>
      </c>
      <c r="V87" s="52">
        <f>IFERROR(__xludf.DUMMYFUNCTION("""COMPUTED_VALUE"""),8.0)</f>
        <v>8</v>
      </c>
      <c r="W87" s="52">
        <f>IFERROR(__xludf.DUMMYFUNCTION("""COMPUTED_VALUE"""),50.0)</f>
        <v>50</v>
      </c>
      <c r="X87" s="52">
        <f>IFERROR(__xludf.DUMMYFUNCTION("""COMPUTED_VALUE"""),95.0)</f>
        <v>95</v>
      </c>
    </row>
    <row r="88">
      <c r="B88" s="52" t="str">
        <f>IFERROR(__xludf.DUMMYFUNCTION("""COMPUTED_VALUE"""),"x")</f>
        <v>x</v>
      </c>
      <c r="C88" s="52" t="str">
        <f>IFERROR(__xludf.DUMMYFUNCTION("""COMPUTED_VALUE"""),"Lindsey Belnap")</f>
        <v>Lindsey Belnap</v>
      </c>
      <c r="D88" s="52">
        <f>IFERROR(__xludf.DUMMYFUNCTION("""COMPUTED_VALUE"""),5.0)</f>
        <v>5</v>
      </c>
      <c r="E88" s="52">
        <f>IFERROR(__xludf.DUMMYFUNCTION("""COMPUTED_VALUE"""),5.0)</f>
        <v>5</v>
      </c>
      <c r="F88" s="52">
        <f>IFERROR(__xludf.DUMMYFUNCTION("""COMPUTED_VALUE"""),3.0)</f>
        <v>3</v>
      </c>
      <c r="G88" s="52">
        <f>IFERROR(__xludf.DUMMYFUNCTION("""COMPUTED_VALUE"""),6.0)</f>
        <v>6</v>
      </c>
      <c r="H88" s="52">
        <f>IFERROR(__xludf.DUMMYFUNCTION("""COMPUTED_VALUE"""),6.0)</f>
        <v>6</v>
      </c>
      <c r="I88" s="52">
        <f>IFERROR(__xludf.DUMMYFUNCTION("""COMPUTED_VALUE"""),5.0)</f>
        <v>5</v>
      </c>
      <c r="J88" s="52">
        <f>IFERROR(__xludf.DUMMYFUNCTION("""COMPUTED_VALUE"""),3.0)</f>
        <v>3</v>
      </c>
      <c r="K88" s="52">
        <f>IFERROR(__xludf.DUMMYFUNCTION("""COMPUTED_VALUE"""),4.0)</f>
        <v>4</v>
      </c>
      <c r="L88" s="52">
        <f>IFERROR(__xludf.DUMMYFUNCTION("""COMPUTED_VALUE"""),5.0)</f>
        <v>5</v>
      </c>
      <c r="M88" s="52">
        <f>IFERROR(__xludf.DUMMYFUNCTION("""COMPUTED_VALUE"""),42.0)</f>
        <v>42</v>
      </c>
      <c r="N88" s="52">
        <f>IFERROR(__xludf.DUMMYFUNCTION("""COMPUTED_VALUE"""),7.0)</f>
        <v>7</v>
      </c>
      <c r="O88" s="52">
        <f>IFERROR(__xludf.DUMMYFUNCTION("""COMPUTED_VALUE"""),6.0)</f>
        <v>6</v>
      </c>
      <c r="P88" s="52">
        <f>IFERROR(__xludf.DUMMYFUNCTION("""COMPUTED_VALUE"""),5.0)</f>
        <v>5</v>
      </c>
      <c r="Q88" s="52">
        <f>IFERROR(__xludf.DUMMYFUNCTION("""COMPUTED_VALUE"""),4.0)</f>
        <v>4</v>
      </c>
      <c r="R88" s="52">
        <f>IFERROR(__xludf.DUMMYFUNCTION("""COMPUTED_VALUE"""),4.0)</f>
        <v>4</v>
      </c>
      <c r="S88" s="52">
        <f>IFERROR(__xludf.DUMMYFUNCTION("""COMPUTED_VALUE"""),5.0)</f>
        <v>5</v>
      </c>
      <c r="T88" s="52">
        <f>IFERROR(__xludf.DUMMYFUNCTION("""COMPUTED_VALUE"""),5.0)</f>
        <v>5</v>
      </c>
      <c r="U88" s="52">
        <f>IFERROR(__xludf.DUMMYFUNCTION("""COMPUTED_VALUE"""),3.0)</f>
        <v>3</v>
      </c>
      <c r="V88" s="52">
        <f>IFERROR(__xludf.DUMMYFUNCTION("""COMPUTED_VALUE"""),5.0)</f>
        <v>5</v>
      </c>
      <c r="W88" s="52">
        <f>IFERROR(__xludf.DUMMYFUNCTION("""COMPUTED_VALUE"""),44.0)</f>
        <v>44</v>
      </c>
      <c r="X88" s="52">
        <f>IFERROR(__xludf.DUMMYFUNCTION("""COMPUTED_VALUE"""),86.0)</f>
        <v>86</v>
      </c>
    </row>
    <row r="89">
      <c r="B89" s="52" t="str">
        <f>IFERROR(__xludf.DUMMYFUNCTION("""COMPUTED_VALUE"""),"x")</f>
        <v>x</v>
      </c>
      <c r="C89" s="52" t="str">
        <f>IFERROR(__xludf.DUMMYFUNCTION("""COMPUTED_VALUE"""),"Olivia Sorlie")</f>
        <v>Olivia Sorlie</v>
      </c>
      <c r="D89" s="52">
        <f>IFERROR(__xludf.DUMMYFUNCTION("""COMPUTED_VALUE"""),5.0)</f>
        <v>5</v>
      </c>
      <c r="E89" s="52">
        <f>IFERROR(__xludf.DUMMYFUNCTION("""COMPUTED_VALUE"""),8.0)</f>
        <v>8</v>
      </c>
      <c r="F89" s="52">
        <f>IFERROR(__xludf.DUMMYFUNCTION("""COMPUTED_VALUE"""),3.0)</f>
        <v>3</v>
      </c>
      <c r="G89" s="52">
        <f>IFERROR(__xludf.DUMMYFUNCTION("""COMPUTED_VALUE"""),6.0)</f>
        <v>6</v>
      </c>
      <c r="H89" s="52">
        <f>IFERROR(__xludf.DUMMYFUNCTION("""COMPUTED_VALUE"""),6.0)</f>
        <v>6</v>
      </c>
      <c r="I89" s="52">
        <f>IFERROR(__xludf.DUMMYFUNCTION("""COMPUTED_VALUE"""),4.0)</f>
        <v>4</v>
      </c>
      <c r="J89" s="52">
        <f>IFERROR(__xludf.DUMMYFUNCTION("""COMPUTED_VALUE"""),3.0)</f>
        <v>3</v>
      </c>
      <c r="K89" s="52">
        <f>IFERROR(__xludf.DUMMYFUNCTION("""COMPUTED_VALUE"""),4.0)</f>
        <v>4</v>
      </c>
      <c r="L89" s="52">
        <f>IFERROR(__xludf.DUMMYFUNCTION("""COMPUTED_VALUE"""),4.0)</f>
        <v>4</v>
      </c>
      <c r="M89" s="52">
        <f>IFERROR(__xludf.DUMMYFUNCTION("""COMPUTED_VALUE"""),43.0)</f>
        <v>43</v>
      </c>
      <c r="N89" s="52">
        <f>IFERROR(__xludf.DUMMYFUNCTION("""COMPUTED_VALUE"""),8.0)</f>
        <v>8</v>
      </c>
      <c r="O89" s="52">
        <f>IFERROR(__xludf.DUMMYFUNCTION("""COMPUTED_VALUE"""),8.0)</f>
        <v>8</v>
      </c>
      <c r="P89" s="52">
        <f>IFERROR(__xludf.DUMMYFUNCTION("""COMPUTED_VALUE"""),6.0)</f>
        <v>6</v>
      </c>
      <c r="Q89" s="52">
        <f>IFERROR(__xludf.DUMMYFUNCTION("""COMPUTED_VALUE"""),3.0)</f>
        <v>3</v>
      </c>
      <c r="R89" s="52">
        <f>IFERROR(__xludf.DUMMYFUNCTION("""COMPUTED_VALUE"""),4.0)</f>
        <v>4</v>
      </c>
      <c r="S89" s="52">
        <f>IFERROR(__xludf.DUMMYFUNCTION("""COMPUTED_VALUE"""),4.0)</f>
        <v>4</v>
      </c>
      <c r="T89" s="52">
        <f>IFERROR(__xludf.DUMMYFUNCTION("""COMPUTED_VALUE"""),6.0)</f>
        <v>6</v>
      </c>
      <c r="U89" s="52">
        <f>IFERROR(__xludf.DUMMYFUNCTION("""COMPUTED_VALUE"""),5.0)</f>
        <v>5</v>
      </c>
      <c r="V89" s="52">
        <f>IFERROR(__xludf.DUMMYFUNCTION("""COMPUTED_VALUE"""),7.0)</f>
        <v>7</v>
      </c>
      <c r="W89" s="52">
        <f>IFERROR(__xludf.DUMMYFUNCTION("""COMPUTED_VALUE"""),51.0)</f>
        <v>51</v>
      </c>
      <c r="X89" s="52">
        <f>IFERROR(__xludf.DUMMYFUNCTION("""COMPUTED_VALUE"""),94.0)</f>
        <v>94</v>
      </c>
    </row>
    <row r="90">
      <c r="B90" s="52" t="str">
        <f>IFERROR(__xludf.DUMMYFUNCTION("""COMPUTED_VALUE"""),"x")</f>
        <v>x</v>
      </c>
      <c r="C90" s="52" t="str">
        <f>IFERROR(__xludf.DUMMYFUNCTION("""COMPUTED_VALUE"""),"Allison Witt")</f>
        <v>Allison Witt</v>
      </c>
      <c r="D90" s="52">
        <f>IFERROR(__xludf.DUMMYFUNCTION("""COMPUTED_VALUE"""),5.0)</f>
        <v>5</v>
      </c>
      <c r="E90" s="52">
        <f>IFERROR(__xludf.DUMMYFUNCTION("""COMPUTED_VALUE"""),9.0)</f>
        <v>9</v>
      </c>
      <c r="F90" s="52">
        <f>IFERROR(__xludf.DUMMYFUNCTION("""COMPUTED_VALUE"""),3.0)</f>
        <v>3</v>
      </c>
      <c r="G90" s="52">
        <f>IFERROR(__xludf.DUMMYFUNCTION("""COMPUTED_VALUE"""),5.0)</f>
        <v>5</v>
      </c>
      <c r="H90" s="52">
        <f>IFERROR(__xludf.DUMMYFUNCTION("""COMPUTED_VALUE"""),4.0)</f>
        <v>4</v>
      </c>
      <c r="I90" s="52">
        <f>IFERROR(__xludf.DUMMYFUNCTION("""COMPUTED_VALUE"""),6.0)</f>
        <v>6</v>
      </c>
      <c r="J90" s="52">
        <f>IFERROR(__xludf.DUMMYFUNCTION("""COMPUTED_VALUE"""),3.0)</f>
        <v>3</v>
      </c>
      <c r="K90" s="52">
        <f>IFERROR(__xludf.DUMMYFUNCTION("""COMPUTED_VALUE"""),4.0)</f>
        <v>4</v>
      </c>
      <c r="L90" s="52">
        <f>IFERROR(__xludf.DUMMYFUNCTION("""COMPUTED_VALUE"""),4.0)</f>
        <v>4</v>
      </c>
      <c r="M90" s="52">
        <f>IFERROR(__xludf.DUMMYFUNCTION("""COMPUTED_VALUE"""),43.0)</f>
        <v>43</v>
      </c>
      <c r="N90" s="52">
        <f>IFERROR(__xludf.DUMMYFUNCTION("""COMPUTED_VALUE"""),6.0)</f>
        <v>6</v>
      </c>
      <c r="O90" s="52">
        <f>IFERROR(__xludf.DUMMYFUNCTION("""COMPUTED_VALUE"""),5.0)</f>
        <v>5</v>
      </c>
      <c r="P90" s="52">
        <f>IFERROR(__xludf.DUMMYFUNCTION("""COMPUTED_VALUE"""),5.0)</f>
        <v>5</v>
      </c>
      <c r="Q90" s="52">
        <f>IFERROR(__xludf.DUMMYFUNCTION("""COMPUTED_VALUE"""),4.0)</f>
        <v>4</v>
      </c>
      <c r="R90" s="52">
        <f>IFERROR(__xludf.DUMMYFUNCTION("""COMPUTED_VALUE"""),5.0)</f>
        <v>5</v>
      </c>
      <c r="S90" s="52">
        <f>IFERROR(__xludf.DUMMYFUNCTION("""COMPUTED_VALUE"""),5.0)</f>
        <v>5</v>
      </c>
      <c r="T90" s="52">
        <f>IFERROR(__xludf.DUMMYFUNCTION("""COMPUTED_VALUE"""),10.0)</f>
        <v>10</v>
      </c>
      <c r="U90" s="52">
        <f>IFERROR(__xludf.DUMMYFUNCTION("""COMPUTED_VALUE"""),5.0)</f>
        <v>5</v>
      </c>
      <c r="V90" s="52">
        <f>IFERROR(__xludf.DUMMYFUNCTION("""COMPUTED_VALUE"""),6.0)</f>
        <v>6</v>
      </c>
      <c r="W90" s="52">
        <f>IFERROR(__xludf.DUMMYFUNCTION("""COMPUTED_VALUE"""),51.0)</f>
        <v>51</v>
      </c>
      <c r="X90" s="52">
        <f>IFERROR(__xludf.DUMMYFUNCTION("""COMPUTED_VALUE"""),94.0)</f>
        <v>94</v>
      </c>
    </row>
    <row r="91">
      <c r="A91" s="47" t="s">
        <v>160</v>
      </c>
      <c r="B91" s="51" t="str">
        <f>IFERROR(__xludf.DUMMYFUNCTION("IMPORTRANGE(Key!$B23,""'Group'!a4:w7"")"),"x")</f>
        <v>x</v>
      </c>
      <c r="C91" s="51" t="str">
        <f>IFERROR(__xludf.DUMMYFUNCTION("""COMPUTED_VALUE"""),"Libby Douma")</f>
        <v>Libby Douma</v>
      </c>
      <c r="D91" s="52">
        <f>IFERROR(__xludf.DUMMYFUNCTION("""COMPUTED_VALUE"""),5.0)</f>
        <v>5</v>
      </c>
      <c r="E91" s="52">
        <f>IFERROR(__xludf.DUMMYFUNCTION("""COMPUTED_VALUE"""),5.0)</f>
        <v>5</v>
      </c>
      <c r="F91" s="52">
        <f>IFERROR(__xludf.DUMMYFUNCTION("""COMPUTED_VALUE"""),2.0)</f>
        <v>2</v>
      </c>
      <c r="G91" s="52">
        <f>IFERROR(__xludf.DUMMYFUNCTION("""COMPUTED_VALUE"""),4.0)</f>
        <v>4</v>
      </c>
      <c r="H91" s="52">
        <f>IFERROR(__xludf.DUMMYFUNCTION("""COMPUTED_VALUE"""),5.0)</f>
        <v>5</v>
      </c>
      <c r="I91" s="52">
        <f>IFERROR(__xludf.DUMMYFUNCTION("""COMPUTED_VALUE"""),5.0)</f>
        <v>5</v>
      </c>
      <c r="J91" s="52">
        <f>IFERROR(__xludf.DUMMYFUNCTION("""COMPUTED_VALUE"""),4.0)</f>
        <v>4</v>
      </c>
      <c r="K91" s="52">
        <f>IFERROR(__xludf.DUMMYFUNCTION("""COMPUTED_VALUE"""),5.0)</f>
        <v>5</v>
      </c>
      <c r="L91" s="52">
        <f>IFERROR(__xludf.DUMMYFUNCTION("""COMPUTED_VALUE"""),6.0)</f>
        <v>6</v>
      </c>
      <c r="M91" s="52">
        <f>IFERROR(__xludf.DUMMYFUNCTION("""COMPUTED_VALUE"""),41.0)</f>
        <v>41</v>
      </c>
      <c r="N91" s="52">
        <f>IFERROR(__xludf.DUMMYFUNCTION("""COMPUTED_VALUE"""),7.0)</f>
        <v>7</v>
      </c>
      <c r="O91" s="52">
        <f>IFERROR(__xludf.DUMMYFUNCTION("""COMPUTED_VALUE"""),6.0)</f>
        <v>6</v>
      </c>
      <c r="P91" s="52">
        <f>IFERROR(__xludf.DUMMYFUNCTION("""COMPUTED_VALUE"""),5.0)</f>
        <v>5</v>
      </c>
      <c r="Q91" s="52">
        <f>IFERROR(__xludf.DUMMYFUNCTION("""COMPUTED_VALUE"""),4.0)</f>
        <v>4</v>
      </c>
      <c r="R91" s="52">
        <f>IFERROR(__xludf.DUMMYFUNCTION("""COMPUTED_VALUE"""),5.0)</f>
        <v>5</v>
      </c>
      <c r="S91" s="52">
        <f>IFERROR(__xludf.DUMMYFUNCTION("""COMPUTED_VALUE"""),6.0)</f>
        <v>6</v>
      </c>
      <c r="T91" s="52">
        <f>IFERROR(__xludf.DUMMYFUNCTION("""COMPUTED_VALUE"""),7.0)</f>
        <v>7</v>
      </c>
      <c r="U91" s="52">
        <f>IFERROR(__xludf.DUMMYFUNCTION("""COMPUTED_VALUE"""),4.0)</f>
        <v>4</v>
      </c>
      <c r="V91" s="52">
        <f>IFERROR(__xludf.DUMMYFUNCTION("""COMPUTED_VALUE"""),6.0)</f>
        <v>6</v>
      </c>
      <c r="W91" s="52">
        <f>IFERROR(__xludf.DUMMYFUNCTION("""COMPUTED_VALUE"""),50.0)</f>
        <v>50</v>
      </c>
      <c r="X91" s="52">
        <f>IFERROR(__xludf.DUMMYFUNCTION("""COMPUTED_VALUE"""),91.0)</f>
        <v>91</v>
      </c>
    </row>
    <row r="92">
      <c r="B92" s="52" t="str">
        <f>IFERROR(__xludf.DUMMYFUNCTION("""COMPUTED_VALUE"""),"x")</f>
        <v>x</v>
      </c>
      <c r="C92" s="52" t="str">
        <f>IFERROR(__xludf.DUMMYFUNCTION("""COMPUTED_VALUE"""),"Maddison Babbitt")</f>
        <v>Maddison Babbitt</v>
      </c>
      <c r="D92" s="52">
        <f>IFERROR(__xludf.DUMMYFUNCTION("""COMPUTED_VALUE"""),7.0)</f>
        <v>7</v>
      </c>
      <c r="E92" s="52">
        <f>IFERROR(__xludf.DUMMYFUNCTION("""COMPUTED_VALUE"""),6.0)</f>
        <v>6</v>
      </c>
      <c r="F92" s="52">
        <f>IFERROR(__xludf.DUMMYFUNCTION("""COMPUTED_VALUE"""),3.0)</f>
        <v>3</v>
      </c>
      <c r="G92" s="52">
        <f>IFERROR(__xludf.DUMMYFUNCTION("""COMPUTED_VALUE"""),8.0)</f>
        <v>8</v>
      </c>
      <c r="H92" s="52">
        <f>IFERROR(__xludf.DUMMYFUNCTION("""COMPUTED_VALUE"""),6.0)</f>
        <v>6</v>
      </c>
      <c r="I92" s="52">
        <f>IFERROR(__xludf.DUMMYFUNCTION("""COMPUTED_VALUE"""),7.0)</f>
        <v>7</v>
      </c>
      <c r="J92" s="52">
        <f>IFERROR(__xludf.DUMMYFUNCTION("""COMPUTED_VALUE"""),5.0)</f>
        <v>5</v>
      </c>
      <c r="K92" s="52">
        <f>IFERROR(__xludf.DUMMYFUNCTION("""COMPUTED_VALUE"""),5.0)</f>
        <v>5</v>
      </c>
      <c r="L92" s="52">
        <f>IFERROR(__xludf.DUMMYFUNCTION("""COMPUTED_VALUE"""),6.0)</f>
        <v>6</v>
      </c>
      <c r="M92" s="52">
        <f>IFERROR(__xludf.DUMMYFUNCTION("""COMPUTED_VALUE"""),53.0)</f>
        <v>53</v>
      </c>
      <c r="N92" s="52">
        <f>IFERROR(__xludf.DUMMYFUNCTION("""COMPUTED_VALUE"""),7.0)</f>
        <v>7</v>
      </c>
      <c r="O92" s="52">
        <f>IFERROR(__xludf.DUMMYFUNCTION("""COMPUTED_VALUE"""),6.0)</f>
        <v>6</v>
      </c>
      <c r="P92" s="52">
        <f>IFERROR(__xludf.DUMMYFUNCTION("""COMPUTED_VALUE"""),5.0)</f>
        <v>5</v>
      </c>
      <c r="Q92" s="52">
        <f>IFERROR(__xludf.DUMMYFUNCTION("""COMPUTED_VALUE"""),4.0)</f>
        <v>4</v>
      </c>
      <c r="R92" s="52">
        <f>IFERROR(__xludf.DUMMYFUNCTION("""COMPUTED_VALUE"""),6.0)</f>
        <v>6</v>
      </c>
      <c r="S92" s="52">
        <f>IFERROR(__xludf.DUMMYFUNCTION("""COMPUTED_VALUE"""),4.0)</f>
        <v>4</v>
      </c>
      <c r="T92" s="52">
        <f>IFERROR(__xludf.DUMMYFUNCTION("""COMPUTED_VALUE"""),9.0)</f>
        <v>9</v>
      </c>
      <c r="U92" s="52">
        <f>IFERROR(__xludf.DUMMYFUNCTION("""COMPUTED_VALUE"""),6.0)</f>
        <v>6</v>
      </c>
      <c r="V92" s="52">
        <f>IFERROR(__xludf.DUMMYFUNCTION("""COMPUTED_VALUE"""),5.0)</f>
        <v>5</v>
      </c>
      <c r="W92" s="52">
        <f>IFERROR(__xludf.DUMMYFUNCTION("""COMPUTED_VALUE"""),52.0)</f>
        <v>52</v>
      </c>
      <c r="X92" s="52">
        <f>IFERROR(__xludf.DUMMYFUNCTION("""COMPUTED_VALUE"""),105.0)</f>
        <v>105</v>
      </c>
    </row>
    <row r="93">
      <c r="B93" s="52" t="str">
        <f>IFERROR(__xludf.DUMMYFUNCTION("""COMPUTED_VALUE"""),"x")</f>
        <v>x</v>
      </c>
      <c r="C93" s="52" t="str">
        <f>IFERROR(__xludf.DUMMYFUNCTION("""COMPUTED_VALUE"""),"Kelly Baade")</f>
        <v>Kelly Baade</v>
      </c>
      <c r="D93" s="52">
        <f>IFERROR(__xludf.DUMMYFUNCTION("""COMPUTED_VALUE"""),5.0)</f>
        <v>5</v>
      </c>
      <c r="E93" s="52">
        <f>IFERROR(__xludf.DUMMYFUNCTION("""COMPUTED_VALUE"""),6.0)</f>
        <v>6</v>
      </c>
      <c r="F93" s="52">
        <f>IFERROR(__xludf.DUMMYFUNCTION("""COMPUTED_VALUE"""),3.0)</f>
        <v>3</v>
      </c>
      <c r="G93" s="52">
        <f>IFERROR(__xludf.DUMMYFUNCTION("""COMPUTED_VALUE"""),5.0)</f>
        <v>5</v>
      </c>
      <c r="H93" s="52">
        <f>IFERROR(__xludf.DUMMYFUNCTION("""COMPUTED_VALUE"""),6.0)</f>
        <v>6</v>
      </c>
      <c r="I93" s="52">
        <f>IFERROR(__xludf.DUMMYFUNCTION("""COMPUTED_VALUE"""),5.0)</f>
        <v>5</v>
      </c>
      <c r="J93" s="52">
        <f>IFERROR(__xludf.DUMMYFUNCTION("""COMPUTED_VALUE"""),3.0)</f>
        <v>3</v>
      </c>
      <c r="K93" s="52">
        <f>IFERROR(__xludf.DUMMYFUNCTION("""COMPUTED_VALUE"""),5.0)</f>
        <v>5</v>
      </c>
      <c r="L93" s="52">
        <f>IFERROR(__xludf.DUMMYFUNCTION("""COMPUTED_VALUE"""),5.0)</f>
        <v>5</v>
      </c>
      <c r="M93" s="52">
        <f>IFERROR(__xludf.DUMMYFUNCTION("""COMPUTED_VALUE"""),43.0)</f>
        <v>43</v>
      </c>
      <c r="N93" s="52">
        <f>IFERROR(__xludf.DUMMYFUNCTION("""COMPUTED_VALUE"""),9.0)</f>
        <v>9</v>
      </c>
      <c r="O93" s="52">
        <f>IFERROR(__xludf.DUMMYFUNCTION("""COMPUTED_VALUE"""),4.0)</f>
        <v>4</v>
      </c>
      <c r="P93" s="52">
        <f>IFERROR(__xludf.DUMMYFUNCTION("""COMPUTED_VALUE"""),5.0)</f>
        <v>5</v>
      </c>
      <c r="Q93" s="52">
        <f>IFERROR(__xludf.DUMMYFUNCTION("""COMPUTED_VALUE"""),4.0)</f>
        <v>4</v>
      </c>
      <c r="R93" s="52">
        <f>IFERROR(__xludf.DUMMYFUNCTION("""COMPUTED_VALUE"""),5.0)</f>
        <v>5</v>
      </c>
      <c r="S93" s="52">
        <f>IFERROR(__xludf.DUMMYFUNCTION("""COMPUTED_VALUE"""),5.0)</f>
        <v>5</v>
      </c>
      <c r="T93" s="52">
        <f>IFERROR(__xludf.DUMMYFUNCTION("""COMPUTED_VALUE"""),6.0)</f>
        <v>6</v>
      </c>
      <c r="U93" s="52">
        <f>IFERROR(__xludf.DUMMYFUNCTION("""COMPUTED_VALUE"""),5.0)</f>
        <v>5</v>
      </c>
      <c r="V93" s="52">
        <f>IFERROR(__xludf.DUMMYFUNCTION("""COMPUTED_VALUE"""),5.0)</f>
        <v>5</v>
      </c>
      <c r="W93" s="52">
        <f>IFERROR(__xludf.DUMMYFUNCTION("""COMPUTED_VALUE"""),48.0)</f>
        <v>48</v>
      </c>
      <c r="X93" s="52">
        <f>IFERROR(__xludf.DUMMYFUNCTION("""COMPUTED_VALUE"""),91.0)</f>
        <v>91</v>
      </c>
    </row>
    <row r="94">
      <c r="B94" s="52" t="str">
        <f>IFERROR(__xludf.DUMMYFUNCTION("""COMPUTED_VALUE"""),"x")</f>
        <v>x</v>
      </c>
      <c r="C94" s="52" t="str">
        <f>IFERROR(__xludf.DUMMYFUNCTION("""COMPUTED_VALUE"""),"Caroline Garcia")</f>
        <v>Caroline Garcia</v>
      </c>
      <c r="D94" s="52">
        <f>IFERROR(__xludf.DUMMYFUNCTION("""COMPUTED_VALUE"""),7.0)</f>
        <v>7</v>
      </c>
      <c r="E94" s="52">
        <f>IFERROR(__xludf.DUMMYFUNCTION("""COMPUTED_VALUE"""),6.0)</f>
        <v>6</v>
      </c>
      <c r="F94" s="52">
        <f>IFERROR(__xludf.DUMMYFUNCTION("""COMPUTED_VALUE"""),5.0)</f>
        <v>5</v>
      </c>
      <c r="G94" s="52">
        <f>IFERROR(__xludf.DUMMYFUNCTION("""COMPUTED_VALUE"""),5.0)</f>
        <v>5</v>
      </c>
      <c r="H94" s="52">
        <f>IFERROR(__xludf.DUMMYFUNCTION("""COMPUTED_VALUE"""),5.0)</f>
        <v>5</v>
      </c>
      <c r="I94" s="52">
        <f>IFERROR(__xludf.DUMMYFUNCTION("""COMPUTED_VALUE"""),6.0)</f>
        <v>6</v>
      </c>
      <c r="J94" s="52">
        <f>IFERROR(__xludf.DUMMYFUNCTION("""COMPUTED_VALUE"""),5.0)</f>
        <v>5</v>
      </c>
      <c r="K94" s="52">
        <f>IFERROR(__xludf.DUMMYFUNCTION("""COMPUTED_VALUE"""),6.0)</f>
        <v>6</v>
      </c>
      <c r="L94" s="52">
        <f>IFERROR(__xludf.DUMMYFUNCTION("""COMPUTED_VALUE"""),4.0)</f>
        <v>4</v>
      </c>
      <c r="M94" s="52">
        <f>IFERROR(__xludf.DUMMYFUNCTION("""COMPUTED_VALUE"""),49.0)</f>
        <v>49</v>
      </c>
      <c r="N94" s="52">
        <f>IFERROR(__xludf.DUMMYFUNCTION("""COMPUTED_VALUE"""),7.0)</f>
        <v>7</v>
      </c>
      <c r="O94" s="52">
        <f>IFERROR(__xludf.DUMMYFUNCTION("""COMPUTED_VALUE"""),5.0)</f>
        <v>5</v>
      </c>
      <c r="P94" s="52">
        <f>IFERROR(__xludf.DUMMYFUNCTION("""COMPUTED_VALUE"""),6.0)</f>
        <v>6</v>
      </c>
      <c r="Q94" s="52">
        <f>IFERROR(__xludf.DUMMYFUNCTION("""COMPUTED_VALUE"""),5.0)</f>
        <v>5</v>
      </c>
      <c r="R94" s="52">
        <f>IFERROR(__xludf.DUMMYFUNCTION("""COMPUTED_VALUE"""),5.0)</f>
        <v>5</v>
      </c>
      <c r="S94" s="52">
        <f>IFERROR(__xludf.DUMMYFUNCTION("""COMPUTED_VALUE"""),6.0)</f>
        <v>6</v>
      </c>
      <c r="T94" s="52">
        <f>IFERROR(__xludf.DUMMYFUNCTION("""COMPUTED_VALUE"""),6.0)</f>
        <v>6</v>
      </c>
      <c r="U94" s="52">
        <f>IFERROR(__xludf.DUMMYFUNCTION("""COMPUTED_VALUE"""),4.0)</f>
        <v>4</v>
      </c>
      <c r="V94" s="52">
        <f>IFERROR(__xludf.DUMMYFUNCTION("""COMPUTED_VALUE"""),5.0)</f>
        <v>5</v>
      </c>
      <c r="W94" s="52">
        <f>IFERROR(__xludf.DUMMYFUNCTION("""COMPUTED_VALUE"""),49.0)</f>
        <v>49</v>
      </c>
      <c r="X94" s="52">
        <f>IFERROR(__xludf.DUMMYFUNCTION("""COMPUTED_VALUE"""),98.0)</f>
        <v>98</v>
      </c>
    </row>
    <row r="95">
      <c r="A95" s="47" t="s">
        <v>167</v>
      </c>
      <c r="B95" s="51" t="str">
        <f>IFERROR(__xludf.DUMMYFUNCTION("IMPORTRANGE(Key!$B24,""'Group'!a4:w7"")"),"x")</f>
        <v>x</v>
      </c>
      <c r="C95" s="51" t="str">
        <f>IFERROR(__xludf.DUMMYFUNCTION("""COMPUTED_VALUE"""),"Emily Knoche")</f>
        <v>Emily Knoche</v>
      </c>
      <c r="D95" s="52">
        <f>IFERROR(__xludf.DUMMYFUNCTION("""COMPUTED_VALUE"""),5.0)</f>
        <v>5</v>
      </c>
      <c r="E95" s="52">
        <f>IFERROR(__xludf.DUMMYFUNCTION("""COMPUTED_VALUE"""),6.0)</f>
        <v>6</v>
      </c>
      <c r="F95" s="52">
        <f>IFERROR(__xludf.DUMMYFUNCTION("""COMPUTED_VALUE"""),3.0)</f>
        <v>3</v>
      </c>
      <c r="G95" s="52">
        <f>IFERROR(__xludf.DUMMYFUNCTION("""COMPUTED_VALUE"""),5.0)</f>
        <v>5</v>
      </c>
      <c r="H95" s="52">
        <f>IFERROR(__xludf.DUMMYFUNCTION("""COMPUTED_VALUE"""),8.0)</f>
        <v>8</v>
      </c>
      <c r="I95" s="52">
        <f>IFERROR(__xludf.DUMMYFUNCTION("""COMPUTED_VALUE"""),4.0)</f>
        <v>4</v>
      </c>
      <c r="J95" s="52">
        <f>IFERROR(__xludf.DUMMYFUNCTION("""COMPUTED_VALUE"""),3.0)</f>
        <v>3</v>
      </c>
      <c r="K95" s="52">
        <f>IFERROR(__xludf.DUMMYFUNCTION("""COMPUTED_VALUE"""),6.0)</f>
        <v>6</v>
      </c>
      <c r="L95" s="52">
        <f>IFERROR(__xludf.DUMMYFUNCTION("""COMPUTED_VALUE"""),7.0)</f>
        <v>7</v>
      </c>
      <c r="M95" s="52">
        <f>IFERROR(__xludf.DUMMYFUNCTION("""COMPUTED_VALUE"""),47.0)</f>
        <v>47</v>
      </c>
      <c r="N95" s="52">
        <f>IFERROR(__xludf.DUMMYFUNCTION("""COMPUTED_VALUE"""),7.0)</f>
        <v>7</v>
      </c>
      <c r="O95" s="52">
        <f>IFERROR(__xludf.DUMMYFUNCTION("""COMPUTED_VALUE"""),8.0)</f>
        <v>8</v>
      </c>
      <c r="P95" s="52">
        <f>IFERROR(__xludf.DUMMYFUNCTION("""COMPUTED_VALUE"""),4.0)</f>
        <v>4</v>
      </c>
      <c r="Q95" s="52">
        <f>IFERROR(__xludf.DUMMYFUNCTION("""COMPUTED_VALUE"""),4.0)</f>
        <v>4</v>
      </c>
      <c r="R95" s="52">
        <f>IFERROR(__xludf.DUMMYFUNCTION("""COMPUTED_VALUE"""),5.0)</f>
        <v>5</v>
      </c>
      <c r="S95" s="52">
        <f>IFERROR(__xludf.DUMMYFUNCTION("""COMPUTED_VALUE"""),5.0)</f>
        <v>5</v>
      </c>
      <c r="T95" s="52">
        <f>IFERROR(__xludf.DUMMYFUNCTION("""COMPUTED_VALUE"""),5.0)</f>
        <v>5</v>
      </c>
      <c r="U95" s="52">
        <f>IFERROR(__xludf.DUMMYFUNCTION("""COMPUTED_VALUE"""),4.0)</f>
        <v>4</v>
      </c>
      <c r="V95" s="52">
        <f>IFERROR(__xludf.DUMMYFUNCTION("""COMPUTED_VALUE"""),4.0)</f>
        <v>4</v>
      </c>
      <c r="W95" s="52">
        <f>IFERROR(__xludf.DUMMYFUNCTION("""COMPUTED_VALUE"""),46.0)</f>
        <v>46</v>
      </c>
      <c r="X95" s="52">
        <f>IFERROR(__xludf.DUMMYFUNCTION("""COMPUTED_VALUE"""),93.0)</f>
        <v>93</v>
      </c>
    </row>
    <row r="96">
      <c r="B96" s="52" t="str">
        <f>IFERROR(__xludf.DUMMYFUNCTION("""COMPUTED_VALUE"""),"x")</f>
        <v>x</v>
      </c>
      <c r="C96" s="52" t="str">
        <f>IFERROR(__xludf.DUMMYFUNCTION("""COMPUTED_VALUE"""),"Olivia Hopkins")</f>
        <v>Olivia Hopkins</v>
      </c>
      <c r="D96" s="52">
        <f>IFERROR(__xludf.DUMMYFUNCTION("""COMPUTED_VALUE"""),6.0)</f>
        <v>6</v>
      </c>
      <c r="E96" s="52">
        <f>IFERROR(__xludf.DUMMYFUNCTION("""COMPUTED_VALUE"""),7.0)</f>
        <v>7</v>
      </c>
      <c r="F96" s="52">
        <f>IFERROR(__xludf.DUMMYFUNCTION("""COMPUTED_VALUE"""),3.0)</f>
        <v>3</v>
      </c>
      <c r="G96" s="52">
        <f>IFERROR(__xludf.DUMMYFUNCTION("""COMPUTED_VALUE"""),6.0)</f>
        <v>6</v>
      </c>
      <c r="H96" s="52">
        <f>IFERROR(__xludf.DUMMYFUNCTION("""COMPUTED_VALUE"""),6.0)</f>
        <v>6</v>
      </c>
      <c r="I96" s="52">
        <f>IFERROR(__xludf.DUMMYFUNCTION("""COMPUTED_VALUE"""),7.0)</f>
        <v>7</v>
      </c>
      <c r="J96" s="52">
        <f>IFERROR(__xludf.DUMMYFUNCTION("""COMPUTED_VALUE"""),4.0)</f>
        <v>4</v>
      </c>
      <c r="K96" s="52">
        <f>IFERROR(__xludf.DUMMYFUNCTION("""COMPUTED_VALUE"""),8.0)</f>
        <v>8</v>
      </c>
      <c r="L96" s="52">
        <f>IFERROR(__xludf.DUMMYFUNCTION("""COMPUTED_VALUE"""),5.0)</f>
        <v>5</v>
      </c>
      <c r="M96" s="52">
        <f>IFERROR(__xludf.DUMMYFUNCTION("""COMPUTED_VALUE"""),52.0)</f>
        <v>52</v>
      </c>
      <c r="N96" s="52">
        <f>IFERROR(__xludf.DUMMYFUNCTION("""COMPUTED_VALUE"""),8.0)</f>
        <v>8</v>
      </c>
      <c r="O96" s="52">
        <f>IFERROR(__xludf.DUMMYFUNCTION("""COMPUTED_VALUE"""),6.0)</f>
        <v>6</v>
      </c>
      <c r="P96" s="52">
        <f>IFERROR(__xludf.DUMMYFUNCTION("""COMPUTED_VALUE"""),8.0)</f>
        <v>8</v>
      </c>
      <c r="Q96" s="52">
        <f>IFERROR(__xludf.DUMMYFUNCTION("""COMPUTED_VALUE"""),4.0)</f>
        <v>4</v>
      </c>
      <c r="R96" s="52">
        <f>IFERROR(__xludf.DUMMYFUNCTION("""COMPUTED_VALUE"""),8.0)</f>
        <v>8</v>
      </c>
      <c r="S96" s="52">
        <f>IFERROR(__xludf.DUMMYFUNCTION("""COMPUTED_VALUE"""),8.0)</f>
        <v>8</v>
      </c>
      <c r="T96" s="52">
        <f>IFERROR(__xludf.DUMMYFUNCTION("""COMPUTED_VALUE"""),7.0)</f>
        <v>7</v>
      </c>
      <c r="U96" s="52">
        <f>IFERROR(__xludf.DUMMYFUNCTION("""COMPUTED_VALUE"""),4.0)</f>
        <v>4</v>
      </c>
      <c r="V96" s="52">
        <f>IFERROR(__xludf.DUMMYFUNCTION("""COMPUTED_VALUE"""),6.0)</f>
        <v>6</v>
      </c>
      <c r="W96" s="52">
        <f>IFERROR(__xludf.DUMMYFUNCTION("""COMPUTED_VALUE"""),59.0)</f>
        <v>59</v>
      </c>
      <c r="X96" s="52">
        <f>IFERROR(__xludf.DUMMYFUNCTION("""COMPUTED_VALUE"""),111.0)</f>
        <v>111</v>
      </c>
    </row>
    <row r="97">
      <c r="B97" s="52" t="str">
        <f>IFERROR(__xludf.DUMMYFUNCTION("""COMPUTED_VALUE"""),"x")</f>
        <v>x</v>
      </c>
      <c r="C97" s="52" t="str">
        <f>IFERROR(__xludf.DUMMYFUNCTION("""COMPUTED_VALUE"""),"Grace Johanson")</f>
        <v>Grace Johanson</v>
      </c>
      <c r="D97" s="52">
        <f>IFERROR(__xludf.DUMMYFUNCTION("""COMPUTED_VALUE"""),4.0)</f>
        <v>4</v>
      </c>
      <c r="E97" s="52">
        <f>IFERROR(__xludf.DUMMYFUNCTION("""COMPUTED_VALUE"""),6.0)</f>
        <v>6</v>
      </c>
      <c r="F97" s="52">
        <f>IFERROR(__xludf.DUMMYFUNCTION("""COMPUTED_VALUE"""),5.0)</f>
        <v>5</v>
      </c>
      <c r="G97" s="52">
        <f>IFERROR(__xludf.DUMMYFUNCTION("""COMPUTED_VALUE"""),5.0)</f>
        <v>5</v>
      </c>
      <c r="H97" s="52">
        <f>IFERROR(__xludf.DUMMYFUNCTION("""COMPUTED_VALUE"""),5.0)</f>
        <v>5</v>
      </c>
      <c r="I97" s="52">
        <f>IFERROR(__xludf.DUMMYFUNCTION("""COMPUTED_VALUE"""),6.0)</f>
        <v>6</v>
      </c>
      <c r="J97" s="52">
        <f>IFERROR(__xludf.DUMMYFUNCTION("""COMPUTED_VALUE"""),3.0)</f>
        <v>3</v>
      </c>
      <c r="K97" s="52">
        <f>IFERROR(__xludf.DUMMYFUNCTION("""COMPUTED_VALUE"""),5.0)</f>
        <v>5</v>
      </c>
      <c r="L97" s="52">
        <f>IFERROR(__xludf.DUMMYFUNCTION("""COMPUTED_VALUE"""),5.0)</f>
        <v>5</v>
      </c>
      <c r="M97" s="52">
        <f>IFERROR(__xludf.DUMMYFUNCTION("""COMPUTED_VALUE"""),44.0)</f>
        <v>44</v>
      </c>
      <c r="N97" s="52">
        <f>IFERROR(__xludf.DUMMYFUNCTION("""COMPUTED_VALUE"""),6.0)</f>
        <v>6</v>
      </c>
      <c r="O97" s="52">
        <f>IFERROR(__xludf.DUMMYFUNCTION("""COMPUTED_VALUE"""),6.0)</f>
        <v>6</v>
      </c>
      <c r="P97" s="52">
        <f>IFERROR(__xludf.DUMMYFUNCTION("""COMPUTED_VALUE"""),7.0)</f>
        <v>7</v>
      </c>
      <c r="Q97" s="52">
        <f>IFERROR(__xludf.DUMMYFUNCTION("""COMPUTED_VALUE"""),4.0)</f>
        <v>4</v>
      </c>
      <c r="R97" s="52">
        <f>IFERROR(__xludf.DUMMYFUNCTION("""COMPUTED_VALUE"""),4.0)</f>
        <v>4</v>
      </c>
      <c r="S97" s="52">
        <f>IFERROR(__xludf.DUMMYFUNCTION("""COMPUTED_VALUE"""),6.0)</f>
        <v>6</v>
      </c>
      <c r="T97" s="52">
        <f>IFERROR(__xludf.DUMMYFUNCTION("""COMPUTED_VALUE"""),10.0)</f>
        <v>10</v>
      </c>
      <c r="U97" s="52">
        <f>IFERROR(__xludf.DUMMYFUNCTION("""COMPUTED_VALUE"""),4.0)</f>
        <v>4</v>
      </c>
      <c r="V97" s="52">
        <f>IFERROR(__xludf.DUMMYFUNCTION("""COMPUTED_VALUE"""),6.0)</f>
        <v>6</v>
      </c>
      <c r="W97" s="52">
        <f>IFERROR(__xludf.DUMMYFUNCTION("""COMPUTED_VALUE"""),53.0)</f>
        <v>53</v>
      </c>
      <c r="X97" s="52">
        <f>IFERROR(__xludf.DUMMYFUNCTION("""COMPUTED_VALUE"""),97.0)</f>
        <v>97</v>
      </c>
    </row>
    <row r="98">
      <c r="B98" s="52" t="str">
        <f>IFERROR(__xludf.DUMMYFUNCTION("""COMPUTED_VALUE"""),"x")</f>
        <v>x</v>
      </c>
      <c r="C98" s="52" t="str">
        <f>IFERROR(__xludf.DUMMYFUNCTION("""COMPUTED_VALUE"""),"Lindi Schmelzer")</f>
        <v>Lindi Schmelzer</v>
      </c>
      <c r="D98" s="52">
        <f>IFERROR(__xludf.DUMMYFUNCTION("""COMPUTED_VALUE"""),6.0)</f>
        <v>6</v>
      </c>
      <c r="E98" s="52">
        <f>IFERROR(__xludf.DUMMYFUNCTION("""COMPUTED_VALUE"""),8.0)</f>
        <v>8</v>
      </c>
      <c r="F98" s="52">
        <f>IFERROR(__xludf.DUMMYFUNCTION("""COMPUTED_VALUE"""),4.0)</f>
        <v>4</v>
      </c>
      <c r="G98" s="52">
        <f>IFERROR(__xludf.DUMMYFUNCTION("""COMPUTED_VALUE"""),5.0)</f>
        <v>5</v>
      </c>
      <c r="H98" s="52">
        <f>IFERROR(__xludf.DUMMYFUNCTION("""COMPUTED_VALUE"""),6.0)</f>
        <v>6</v>
      </c>
      <c r="I98" s="52">
        <f>IFERROR(__xludf.DUMMYFUNCTION("""COMPUTED_VALUE"""),6.0)</f>
        <v>6</v>
      </c>
      <c r="J98" s="52">
        <f>IFERROR(__xludf.DUMMYFUNCTION("""COMPUTED_VALUE"""),4.0)</f>
        <v>4</v>
      </c>
      <c r="K98" s="52">
        <f>IFERROR(__xludf.DUMMYFUNCTION("""COMPUTED_VALUE"""),6.0)</f>
        <v>6</v>
      </c>
      <c r="L98" s="52">
        <f>IFERROR(__xludf.DUMMYFUNCTION("""COMPUTED_VALUE"""),4.0)</f>
        <v>4</v>
      </c>
      <c r="M98" s="52">
        <f>IFERROR(__xludf.DUMMYFUNCTION("""COMPUTED_VALUE"""),49.0)</f>
        <v>49</v>
      </c>
      <c r="N98" s="52">
        <f>IFERROR(__xludf.DUMMYFUNCTION("""COMPUTED_VALUE"""),10.0)</f>
        <v>10</v>
      </c>
      <c r="O98" s="52">
        <f>IFERROR(__xludf.DUMMYFUNCTION("""COMPUTED_VALUE"""),6.0)</f>
        <v>6</v>
      </c>
      <c r="P98" s="52">
        <f>IFERROR(__xludf.DUMMYFUNCTION("""COMPUTED_VALUE"""),5.0)</f>
        <v>5</v>
      </c>
      <c r="Q98" s="52">
        <f>IFERROR(__xludf.DUMMYFUNCTION("""COMPUTED_VALUE"""),5.0)</f>
        <v>5</v>
      </c>
      <c r="R98" s="52">
        <f>IFERROR(__xludf.DUMMYFUNCTION("""COMPUTED_VALUE"""),5.0)</f>
        <v>5</v>
      </c>
      <c r="S98" s="52">
        <f>IFERROR(__xludf.DUMMYFUNCTION("""COMPUTED_VALUE"""),4.0)</f>
        <v>4</v>
      </c>
      <c r="T98" s="52">
        <f>IFERROR(__xludf.DUMMYFUNCTION("""COMPUTED_VALUE"""),7.0)</f>
        <v>7</v>
      </c>
      <c r="U98" s="52">
        <f>IFERROR(__xludf.DUMMYFUNCTION("""COMPUTED_VALUE"""),4.0)</f>
        <v>4</v>
      </c>
      <c r="V98" s="52">
        <f>IFERROR(__xludf.DUMMYFUNCTION("""COMPUTED_VALUE"""),6.0)</f>
        <v>6</v>
      </c>
      <c r="W98" s="52">
        <f>IFERROR(__xludf.DUMMYFUNCTION("""COMPUTED_VALUE"""),52.0)</f>
        <v>52</v>
      </c>
      <c r="X98" s="52">
        <f>IFERROR(__xludf.DUMMYFUNCTION("""COMPUTED_VALUE"""),101.0)</f>
        <v>101</v>
      </c>
    </row>
    <row r="99">
      <c r="A99" s="47" t="s">
        <v>173</v>
      </c>
      <c r="B99" s="51" t="str">
        <f>IFERROR(__xludf.DUMMYFUNCTION("IMPORTRANGE(Key!$B25,""'Group'!a4:w7"")"),"x")</f>
        <v>x</v>
      </c>
      <c r="C99" s="51" t="str">
        <f>IFERROR(__xludf.DUMMYFUNCTION("""COMPUTED_VALUE"""),"Hudson Woloss")</f>
        <v>Hudson Woloss</v>
      </c>
      <c r="D99" s="52">
        <f>IFERROR(__xludf.DUMMYFUNCTION("""COMPUTED_VALUE"""),4.0)</f>
        <v>4</v>
      </c>
      <c r="E99" s="52">
        <f>IFERROR(__xludf.DUMMYFUNCTION("""COMPUTED_VALUE"""),6.0)</f>
        <v>6</v>
      </c>
      <c r="F99" s="52">
        <f>IFERROR(__xludf.DUMMYFUNCTION("""COMPUTED_VALUE"""),4.0)</f>
        <v>4</v>
      </c>
      <c r="G99" s="52">
        <f>IFERROR(__xludf.DUMMYFUNCTION("""COMPUTED_VALUE"""),5.0)</f>
        <v>5</v>
      </c>
      <c r="H99" s="52">
        <f>IFERROR(__xludf.DUMMYFUNCTION("""COMPUTED_VALUE"""),4.0)</f>
        <v>4</v>
      </c>
      <c r="I99" s="52">
        <f>IFERROR(__xludf.DUMMYFUNCTION("""COMPUTED_VALUE"""),5.0)</f>
        <v>5</v>
      </c>
      <c r="J99" s="52">
        <f>IFERROR(__xludf.DUMMYFUNCTION("""COMPUTED_VALUE"""),4.0)</f>
        <v>4</v>
      </c>
      <c r="K99" s="52">
        <f>IFERROR(__xludf.DUMMYFUNCTION("""COMPUTED_VALUE"""),5.0)</f>
        <v>5</v>
      </c>
      <c r="L99" s="52">
        <f>IFERROR(__xludf.DUMMYFUNCTION("""COMPUTED_VALUE"""),4.0)</f>
        <v>4</v>
      </c>
      <c r="M99" s="52">
        <f>IFERROR(__xludf.DUMMYFUNCTION("""COMPUTED_VALUE"""),41.0)</f>
        <v>41</v>
      </c>
      <c r="N99" s="52">
        <f>IFERROR(__xludf.DUMMYFUNCTION("""COMPUTED_VALUE"""),7.0)</f>
        <v>7</v>
      </c>
      <c r="O99" s="52">
        <f>IFERROR(__xludf.DUMMYFUNCTION("""COMPUTED_VALUE"""),6.0)</f>
        <v>6</v>
      </c>
      <c r="P99" s="52">
        <f>IFERROR(__xludf.DUMMYFUNCTION("""COMPUTED_VALUE"""),4.0)</f>
        <v>4</v>
      </c>
      <c r="Q99" s="52">
        <f>IFERROR(__xludf.DUMMYFUNCTION("""COMPUTED_VALUE"""),3.0)</f>
        <v>3</v>
      </c>
      <c r="R99" s="52">
        <f>IFERROR(__xludf.DUMMYFUNCTION("""COMPUTED_VALUE"""),7.0)</f>
        <v>7</v>
      </c>
      <c r="S99" s="52">
        <f>IFERROR(__xludf.DUMMYFUNCTION("""COMPUTED_VALUE"""),4.0)</f>
        <v>4</v>
      </c>
      <c r="T99" s="52">
        <f>IFERROR(__xludf.DUMMYFUNCTION("""COMPUTED_VALUE"""),5.0)</f>
        <v>5</v>
      </c>
      <c r="U99" s="52">
        <f>IFERROR(__xludf.DUMMYFUNCTION("""COMPUTED_VALUE"""),3.0)</f>
        <v>3</v>
      </c>
      <c r="V99" s="52">
        <f>IFERROR(__xludf.DUMMYFUNCTION("""COMPUTED_VALUE"""),4.0)</f>
        <v>4</v>
      </c>
      <c r="W99" s="52">
        <f>IFERROR(__xludf.DUMMYFUNCTION("""COMPUTED_VALUE"""),43.0)</f>
        <v>43</v>
      </c>
      <c r="X99" s="52">
        <f>IFERROR(__xludf.DUMMYFUNCTION("""COMPUTED_VALUE"""),84.0)</f>
        <v>84</v>
      </c>
    </row>
    <row r="100">
      <c r="B100" s="52"/>
      <c r="C100" s="52" t="str">
        <f>IFERROR(__xludf.DUMMYFUNCTION("""COMPUTED_VALUE"""),"Emily Grosjesk")</f>
        <v>Emily Grosjesk</v>
      </c>
      <c r="D100" s="52">
        <f>IFERROR(__xludf.DUMMYFUNCTION("""COMPUTED_VALUE"""),5.0)</f>
        <v>5</v>
      </c>
      <c r="E100" s="52">
        <f>IFERROR(__xludf.DUMMYFUNCTION("""COMPUTED_VALUE"""),6.0)</f>
        <v>6</v>
      </c>
      <c r="F100" s="52">
        <f>IFERROR(__xludf.DUMMYFUNCTION("""COMPUTED_VALUE"""),3.0)</f>
        <v>3</v>
      </c>
      <c r="G100" s="52">
        <f>IFERROR(__xludf.DUMMYFUNCTION("""COMPUTED_VALUE"""),6.0)</f>
        <v>6</v>
      </c>
      <c r="H100" s="52">
        <f>IFERROR(__xludf.DUMMYFUNCTION("""COMPUTED_VALUE"""),5.0)</f>
        <v>5</v>
      </c>
      <c r="I100" s="52">
        <f>IFERROR(__xludf.DUMMYFUNCTION("""COMPUTED_VALUE"""),4.0)</f>
        <v>4</v>
      </c>
      <c r="J100" s="52">
        <f>IFERROR(__xludf.DUMMYFUNCTION("""COMPUTED_VALUE"""),3.0)</f>
        <v>3</v>
      </c>
      <c r="K100" s="52">
        <f>IFERROR(__xludf.DUMMYFUNCTION("""COMPUTED_VALUE"""),5.0)</f>
        <v>5</v>
      </c>
      <c r="L100" s="52">
        <f>IFERROR(__xludf.DUMMYFUNCTION("""COMPUTED_VALUE"""),6.0)</f>
        <v>6</v>
      </c>
      <c r="M100" s="52">
        <f>IFERROR(__xludf.DUMMYFUNCTION("""COMPUTED_VALUE"""),43.0)</f>
        <v>43</v>
      </c>
      <c r="N100" s="52">
        <f>IFERROR(__xludf.DUMMYFUNCTION("""COMPUTED_VALUE"""),6.0)</f>
        <v>6</v>
      </c>
      <c r="O100" s="52">
        <f>IFERROR(__xludf.DUMMYFUNCTION("""COMPUTED_VALUE"""),5.0)</f>
        <v>5</v>
      </c>
      <c r="P100" s="52">
        <f>IFERROR(__xludf.DUMMYFUNCTION("""COMPUTED_VALUE"""),5.0)</f>
        <v>5</v>
      </c>
      <c r="Q100" s="52">
        <f>IFERROR(__xludf.DUMMYFUNCTION("""COMPUTED_VALUE"""),3.0)</f>
        <v>3</v>
      </c>
      <c r="R100" s="52">
        <f>IFERROR(__xludf.DUMMYFUNCTION("""COMPUTED_VALUE"""),5.0)</f>
        <v>5</v>
      </c>
      <c r="S100" s="52">
        <f>IFERROR(__xludf.DUMMYFUNCTION("""COMPUTED_VALUE"""),6.0)</f>
        <v>6</v>
      </c>
      <c r="T100" s="52">
        <f>IFERROR(__xludf.DUMMYFUNCTION("""COMPUTED_VALUE"""),8.0)</f>
        <v>8</v>
      </c>
      <c r="U100" s="52">
        <f>IFERROR(__xludf.DUMMYFUNCTION("""COMPUTED_VALUE"""),4.0)</f>
        <v>4</v>
      </c>
      <c r="V100" s="52">
        <f>IFERROR(__xludf.DUMMYFUNCTION("""COMPUTED_VALUE"""),4.0)</f>
        <v>4</v>
      </c>
      <c r="W100" s="52">
        <f>IFERROR(__xludf.DUMMYFUNCTION("""COMPUTED_VALUE"""),46.0)</f>
        <v>46</v>
      </c>
      <c r="X100" s="52">
        <f>IFERROR(__xludf.DUMMYFUNCTION("""COMPUTED_VALUE"""),89.0)</f>
        <v>89</v>
      </c>
    </row>
    <row r="101"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 t="str">
        <f>IFERROR(__xludf.DUMMYFUNCTION("""COMPUTED_VALUE"""),"")</f>
        <v/>
      </c>
      <c r="N101" s="52"/>
      <c r="O101" s="52"/>
      <c r="P101" s="52"/>
      <c r="Q101" s="52"/>
      <c r="R101" s="52"/>
      <c r="S101" s="52"/>
      <c r="T101" s="52"/>
      <c r="U101" s="52"/>
      <c r="V101" s="52"/>
      <c r="W101" s="52" t="str">
        <f>IFERROR(__xludf.DUMMYFUNCTION("""COMPUTED_VALUE"""),"")</f>
        <v/>
      </c>
      <c r="X101" s="52" t="str">
        <f>IFERROR(__xludf.DUMMYFUNCTION("""COMPUTED_VALUE"""),"")</f>
        <v/>
      </c>
    </row>
    <row r="102">
      <c r="B102" s="52" t="str">
        <f>IFERROR(__xludf.DUMMYFUNCTION("""COMPUTED_VALUE"""),"x")</f>
        <v>x</v>
      </c>
      <c r="C102" s="52" t="str">
        <f>IFERROR(__xludf.DUMMYFUNCTION("""COMPUTED_VALUE"""),"Valencia Andov")</f>
        <v>Valencia Andov</v>
      </c>
      <c r="D102" s="52">
        <f>IFERROR(__xludf.DUMMYFUNCTION("""COMPUTED_VALUE"""),4.0)</f>
        <v>4</v>
      </c>
      <c r="E102" s="52">
        <f>IFERROR(__xludf.DUMMYFUNCTION("""COMPUTED_VALUE"""),7.0)</f>
        <v>7</v>
      </c>
      <c r="F102" s="52">
        <f>IFERROR(__xludf.DUMMYFUNCTION("""COMPUTED_VALUE"""),3.0)</f>
        <v>3</v>
      </c>
      <c r="G102" s="52">
        <f>IFERROR(__xludf.DUMMYFUNCTION("""COMPUTED_VALUE"""),4.0)</f>
        <v>4</v>
      </c>
      <c r="H102" s="52">
        <f>IFERROR(__xludf.DUMMYFUNCTION("""COMPUTED_VALUE"""),5.0)</f>
        <v>5</v>
      </c>
      <c r="I102" s="52">
        <f>IFERROR(__xludf.DUMMYFUNCTION("""COMPUTED_VALUE"""),5.0)</f>
        <v>5</v>
      </c>
      <c r="J102" s="52">
        <f>IFERROR(__xludf.DUMMYFUNCTION("""COMPUTED_VALUE"""),5.0)</f>
        <v>5</v>
      </c>
      <c r="K102" s="52">
        <f>IFERROR(__xludf.DUMMYFUNCTION("""COMPUTED_VALUE"""),4.0)</f>
        <v>4</v>
      </c>
      <c r="L102" s="52">
        <f>IFERROR(__xludf.DUMMYFUNCTION("""COMPUTED_VALUE"""),4.0)</f>
        <v>4</v>
      </c>
      <c r="M102" s="52">
        <f>IFERROR(__xludf.DUMMYFUNCTION("""COMPUTED_VALUE"""),41.0)</f>
        <v>41</v>
      </c>
      <c r="N102" s="52">
        <f>IFERROR(__xludf.DUMMYFUNCTION("""COMPUTED_VALUE"""),6.0)</f>
        <v>6</v>
      </c>
      <c r="O102" s="52">
        <f>IFERROR(__xludf.DUMMYFUNCTION("""COMPUTED_VALUE"""),5.0)</f>
        <v>5</v>
      </c>
      <c r="P102" s="52">
        <f>IFERROR(__xludf.DUMMYFUNCTION("""COMPUTED_VALUE"""),4.0)</f>
        <v>4</v>
      </c>
      <c r="Q102" s="52">
        <f>IFERROR(__xludf.DUMMYFUNCTION("""COMPUTED_VALUE"""),4.0)</f>
        <v>4</v>
      </c>
      <c r="R102" s="52">
        <f>IFERROR(__xludf.DUMMYFUNCTION("""COMPUTED_VALUE"""),5.0)</f>
        <v>5</v>
      </c>
      <c r="S102" s="52">
        <f>IFERROR(__xludf.DUMMYFUNCTION("""COMPUTED_VALUE"""),5.0)</f>
        <v>5</v>
      </c>
      <c r="T102" s="52">
        <f>IFERROR(__xludf.DUMMYFUNCTION("""COMPUTED_VALUE"""),5.0)</f>
        <v>5</v>
      </c>
      <c r="U102" s="52">
        <f>IFERROR(__xludf.DUMMYFUNCTION("""COMPUTED_VALUE"""),4.0)</f>
        <v>4</v>
      </c>
      <c r="V102" s="52">
        <f>IFERROR(__xludf.DUMMYFUNCTION("""COMPUTED_VALUE"""),6.0)</f>
        <v>6</v>
      </c>
      <c r="W102" s="52">
        <f>IFERROR(__xludf.DUMMYFUNCTION("""COMPUTED_VALUE"""),44.0)</f>
        <v>44</v>
      </c>
      <c r="X102" s="52">
        <f>IFERROR(__xludf.DUMMYFUNCTION("""COMPUTED_VALUE"""),85.0)</f>
        <v>85</v>
      </c>
    </row>
    <row r="103">
      <c r="A103" s="47" t="s">
        <v>179</v>
      </c>
      <c r="B103" s="51" t="str">
        <f>IFERROR(__xludf.DUMMYFUNCTION("IMPORTRANGE(Key!$B26,""'Group'!a4:w7"")"),"x")</f>
        <v>x</v>
      </c>
      <c r="C103" s="51" t="str">
        <f>IFERROR(__xludf.DUMMYFUNCTION("""COMPUTED_VALUE"""),"Moriah Shropshire")</f>
        <v>Moriah Shropshire</v>
      </c>
      <c r="D103" s="52">
        <f>IFERROR(__xludf.DUMMYFUNCTION("""COMPUTED_VALUE"""),5.0)</f>
        <v>5</v>
      </c>
      <c r="E103" s="52">
        <f>IFERROR(__xludf.DUMMYFUNCTION("""COMPUTED_VALUE"""),5.0)</f>
        <v>5</v>
      </c>
      <c r="F103" s="52">
        <f>IFERROR(__xludf.DUMMYFUNCTION("""COMPUTED_VALUE"""),3.0)</f>
        <v>3</v>
      </c>
      <c r="G103" s="52">
        <f>IFERROR(__xludf.DUMMYFUNCTION("""COMPUTED_VALUE"""),5.0)</f>
        <v>5</v>
      </c>
      <c r="H103" s="52">
        <f>IFERROR(__xludf.DUMMYFUNCTION("""COMPUTED_VALUE"""),5.0)</f>
        <v>5</v>
      </c>
      <c r="I103" s="52">
        <f>IFERROR(__xludf.DUMMYFUNCTION("""COMPUTED_VALUE"""),6.0)</f>
        <v>6</v>
      </c>
      <c r="J103" s="52">
        <f>IFERROR(__xludf.DUMMYFUNCTION("""COMPUTED_VALUE"""),4.0)</f>
        <v>4</v>
      </c>
      <c r="K103" s="52">
        <f>IFERROR(__xludf.DUMMYFUNCTION("""COMPUTED_VALUE"""),4.0)</f>
        <v>4</v>
      </c>
      <c r="L103" s="52">
        <f>IFERROR(__xludf.DUMMYFUNCTION("""COMPUTED_VALUE"""),6.0)</f>
        <v>6</v>
      </c>
      <c r="M103" s="52">
        <f>IFERROR(__xludf.DUMMYFUNCTION("""COMPUTED_VALUE"""),43.0)</f>
        <v>43</v>
      </c>
      <c r="N103" s="52">
        <f>IFERROR(__xludf.DUMMYFUNCTION("""COMPUTED_VALUE"""),7.0)</f>
        <v>7</v>
      </c>
      <c r="O103" s="52">
        <f>IFERROR(__xludf.DUMMYFUNCTION("""COMPUTED_VALUE"""),5.0)</f>
        <v>5</v>
      </c>
      <c r="P103" s="52">
        <f>IFERROR(__xludf.DUMMYFUNCTION("""COMPUTED_VALUE"""),4.0)</f>
        <v>4</v>
      </c>
      <c r="Q103" s="52">
        <f>IFERROR(__xludf.DUMMYFUNCTION("""COMPUTED_VALUE"""),3.0)</f>
        <v>3</v>
      </c>
      <c r="R103" s="52">
        <f>IFERROR(__xludf.DUMMYFUNCTION("""COMPUTED_VALUE"""),4.0)</f>
        <v>4</v>
      </c>
      <c r="S103" s="52">
        <f>IFERROR(__xludf.DUMMYFUNCTION("""COMPUTED_VALUE"""),4.0)</f>
        <v>4</v>
      </c>
      <c r="T103" s="52">
        <f>IFERROR(__xludf.DUMMYFUNCTION("""COMPUTED_VALUE"""),5.0)</f>
        <v>5</v>
      </c>
      <c r="U103" s="52">
        <f>IFERROR(__xludf.DUMMYFUNCTION("""COMPUTED_VALUE"""),4.0)</f>
        <v>4</v>
      </c>
      <c r="V103" s="52">
        <f>IFERROR(__xludf.DUMMYFUNCTION("""COMPUTED_VALUE"""),6.0)</f>
        <v>6</v>
      </c>
      <c r="W103" s="52">
        <f>IFERROR(__xludf.DUMMYFUNCTION("""COMPUTED_VALUE"""),42.0)</f>
        <v>42</v>
      </c>
      <c r="X103" s="52">
        <f>IFERROR(__xludf.DUMMYFUNCTION("""COMPUTED_VALUE"""),85.0)</f>
        <v>85</v>
      </c>
    </row>
    <row r="104">
      <c r="B104" s="52" t="str">
        <f>IFERROR(__xludf.DUMMYFUNCTION("""COMPUTED_VALUE"""),"x")</f>
        <v>x</v>
      </c>
      <c r="C104" s="52" t="str">
        <f>IFERROR(__xludf.DUMMYFUNCTION("""COMPUTED_VALUE"""),"Hannah Matrisch")</f>
        <v>Hannah Matrisch</v>
      </c>
      <c r="D104" s="52">
        <f>IFERROR(__xludf.DUMMYFUNCTION("""COMPUTED_VALUE"""),4.0)</f>
        <v>4</v>
      </c>
      <c r="E104" s="52">
        <f>IFERROR(__xludf.DUMMYFUNCTION("""COMPUTED_VALUE"""),8.0)</f>
        <v>8</v>
      </c>
      <c r="F104" s="52">
        <f>IFERROR(__xludf.DUMMYFUNCTION("""COMPUTED_VALUE"""),4.0)</f>
        <v>4</v>
      </c>
      <c r="G104" s="52">
        <f>IFERROR(__xludf.DUMMYFUNCTION("""COMPUTED_VALUE"""),5.0)</f>
        <v>5</v>
      </c>
      <c r="H104" s="52">
        <f>IFERROR(__xludf.DUMMYFUNCTION("""COMPUTED_VALUE"""),6.0)</f>
        <v>6</v>
      </c>
      <c r="I104" s="52">
        <f>IFERROR(__xludf.DUMMYFUNCTION("""COMPUTED_VALUE"""),3.0)</f>
        <v>3</v>
      </c>
      <c r="J104" s="52">
        <f>IFERROR(__xludf.DUMMYFUNCTION("""COMPUTED_VALUE"""),4.0)</f>
        <v>4</v>
      </c>
      <c r="K104" s="52">
        <f>IFERROR(__xludf.DUMMYFUNCTION("""COMPUTED_VALUE"""),5.0)</f>
        <v>5</v>
      </c>
      <c r="L104" s="52">
        <f>IFERROR(__xludf.DUMMYFUNCTION("""COMPUTED_VALUE"""),4.0)</f>
        <v>4</v>
      </c>
      <c r="M104" s="52">
        <f>IFERROR(__xludf.DUMMYFUNCTION("""COMPUTED_VALUE"""),43.0)</f>
        <v>43</v>
      </c>
      <c r="N104" s="52">
        <f>IFERROR(__xludf.DUMMYFUNCTION("""COMPUTED_VALUE"""),9.0)</f>
        <v>9</v>
      </c>
      <c r="O104" s="52">
        <f>IFERROR(__xludf.DUMMYFUNCTION("""COMPUTED_VALUE"""),5.0)</f>
        <v>5</v>
      </c>
      <c r="P104" s="52">
        <f>IFERROR(__xludf.DUMMYFUNCTION("""COMPUTED_VALUE"""),4.0)</f>
        <v>4</v>
      </c>
      <c r="Q104" s="52">
        <f>IFERROR(__xludf.DUMMYFUNCTION("""COMPUTED_VALUE"""),3.0)</f>
        <v>3</v>
      </c>
      <c r="R104" s="52">
        <f>IFERROR(__xludf.DUMMYFUNCTION("""COMPUTED_VALUE"""),4.0)</f>
        <v>4</v>
      </c>
      <c r="S104" s="52">
        <f>IFERROR(__xludf.DUMMYFUNCTION("""COMPUTED_VALUE"""),3.0)</f>
        <v>3</v>
      </c>
      <c r="T104" s="52">
        <f>IFERROR(__xludf.DUMMYFUNCTION("""COMPUTED_VALUE"""),7.0)</f>
        <v>7</v>
      </c>
      <c r="U104" s="52">
        <f>IFERROR(__xludf.DUMMYFUNCTION("""COMPUTED_VALUE"""),4.0)</f>
        <v>4</v>
      </c>
      <c r="V104" s="52">
        <f>IFERROR(__xludf.DUMMYFUNCTION("""COMPUTED_VALUE"""),5.0)</f>
        <v>5</v>
      </c>
      <c r="W104" s="52">
        <f>IFERROR(__xludf.DUMMYFUNCTION("""COMPUTED_VALUE"""),44.0)</f>
        <v>44</v>
      </c>
      <c r="X104" s="52">
        <f>IFERROR(__xludf.DUMMYFUNCTION("""COMPUTED_VALUE"""),87.0)</f>
        <v>87</v>
      </c>
    </row>
    <row r="105"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 t="str">
        <f>IFERROR(__xludf.DUMMYFUNCTION("""COMPUTED_VALUE"""),"")</f>
        <v/>
      </c>
      <c r="N105" s="52"/>
      <c r="O105" s="52"/>
      <c r="P105" s="52"/>
      <c r="Q105" s="52"/>
      <c r="R105" s="52"/>
      <c r="S105" s="52"/>
      <c r="T105" s="52"/>
      <c r="U105" s="52"/>
      <c r="V105" s="52"/>
      <c r="W105" s="52" t="str">
        <f>IFERROR(__xludf.DUMMYFUNCTION("""COMPUTED_VALUE"""),"")</f>
        <v/>
      </c>
      <c r="X105" s="52" t="str">
        <f>IFERROR(__xludf.DUMMYFUNCTION("""COMPUTED_VALUE"""),"")</f>
        <v/>
      </c>
    </row>
    <row r="106">
      <c r="B106" s="52" t="str">
        <f>IFERROR(__xludf.DUMMYFUNCTION("""COMPUTED_VALUE"""),"x")</f>
        <v>x</v>
      </c>
      <c r="C106" s="52" t="str">
        <f>IFERROR(__xludf.DUMMYFUNCTION("""COMPUTED_VALUE"""),"GG Rogers ")</f>
        <v>GG Rogers </v>
      </c>
      <c r="D106" s="52">
        <f>IFERROR(__xludf.DUMMYFUNCTION("""COMPUTED_VALUE"""),5.0)</f>
        <v>5</v>
      </c>
      <c r="E106" s="52">
        <f>IFERROR(__xludf.DUMMYFUNCTION("""COMPUTED_VALUE"""),7.0)</f>
        <v>7</v>
      </c>
      <c r="F106" s="52">
        <f>IFERROR(__xludf.DUMMYFUNCTION("""COMPUTED_VALUE"""),3.0)</f>
        <v>3</v>
      </c>
      <c r="G106" s="52">
        <f>IFERROR(__xludf.DUMMYFUNCTION("""COMPUTED_VALUE"""),7.0)</f>
        <v>7</v>
      </c>
      <c r="H106" s="52">
        <f>IFERROR(__xludf.DUMMYFUNCTION("""COMPUTED_VALUE"""),5.0)</f>
        <v>5</v>
      </c>
      <c r="I106" s="52">
        <f>IFERROR(__xludf.DUMMYFUNCTION("""COMPUTED_VALUE"""),4.0)</f>
        <v>4</v>
      </c>
      <c r="J106" s="52">
        <f>IFERROR(__xludf.DUMMYFUNCTION("""COMPUTED_VALUE"""),5.0)</f>
        <v>5</v>
      </c>
      <c r="K106" s="52">
        <f>IFERROR(__xludf.DUMMYFUNCTION("""COMPUTED_VALUE"""),6.0)</f>
        <v>6</v>
      </c>
      <c r="L106" s="52">
        <f>IFERROR(__xludf.DUMMYFUNCTION("""COMPUTED_VALUE"""),3.0)</f>
        <v>3</v>
      </c>
      <c r="M106" s="52">
        <f>IFERROR(__xludf.DUMMYFUNCTION("""COMPUTED_VALUE"""),45.0)</f>
        <v>45</v>
      </c>
      <c r="N106" s="52">
        <f>IFERROR(__xludf.DUMMYFUNCTION("""COMPUTED_VALUE"""),8.0)</f>
        <v>8</v>
      </c>
      <c r="O106" s="52">
        <f>IFERROR(__xludf.DUMMYFUNCTION("""COMPUTED_VALUE"""),5.0)</f>
        <v>5</v>
      </c>
      <c r="P106" s="52">
        <f>IFERROR(__xludf.DUMMYFUNCTION("""COMPUTED_VALUE"""),4.0)</f>
        <v>4</v>
      </c>
      <c r="Q106" s="52">
        <f>IFERROR(__xludf.DUMMYFUNCTION("""COMPUTED_VALUE"""),4.0)</f>
        <v>4</v>
      </c>
      <c r="R106" s="52">
        <f>IFERROR(__xludf.DUMMYFUNCTION("""COMPUTED_VALUE"""),3.0)</f>
        <v>3</v>
      </c>
      <c r="S106" s="52">
        <f>IFERROR(__xludf.DUMMYFUNCTION("""COMPUTED_VALUE"""),4.0)</f>
        <v>4</v>
      </c>
      <c r="T106" s="52">
        <f>IFERROR(__xludf.DUMMYFUNCTION("""COMPUTED_VALUE"""),8.0)</f>
        <v>8</v>
      </c>
      <c r="U106" s="52">
        <f>IFERROR(__xludf.DUMMYFUNCTION("""COMPUTED_VALUE"""),3.0)</f>
        <v>3</v>
      </c>
      <c r="V106" s="52">
        <f>IFERROR(__xludf.DUMMYFUNCTION("""COMPUTED_VALUE"""),5.0)</f>
        <v>5</v>
      </c>
      <c r="W106" s="52">
        <f>IFERROR(__xludf.DUMMYFUNCTION("""COMPUTED_VALUE"""),44.0)</f>
        <v>44</v>
      </c>
      <c r="X106" s="52">
        <f>IFERROR(__xludf.DUMMYFUNCTION("""COMPUTED_VALUE"""),89.0)</f>
        <v>89</v>
      </c>
    </row>
    <row r="107">
      <c r="A107" s="47" t="s">
        <v>185</v>
      </c>
      <c r="B107" s="51" t="str">
        <f>IFERROR(__xludf.DUMMYFUNCTION("IMPORTRANGE(Key!$B27,""'Group'!a4:w7"")"),"x")</f>
        <v>x</v>
      </c>
      <c r="C107" s="51" t="str">
        <f>IFERROR(__xludf.DUMMYFUNCTION("""COMPUTED_VALUE"""),"Alix Schueneman")</f>
        <v>Alix Schueneman</v>
      </c>
      <c r="D107" s="52">
        <f>IFERROR(__xludf.DUMMYFUNCTION("""COMPUTED_VALUE"""),5.0)</f>
        <v>5</v>
      </c>
      <c r="E107" s="52">
        <f>IFERROR(__xludf.DUMMYFUNCTION("""COMPUTED_VALUE"""),6.0)</f>
        <v>6</v>
      </c>
      <c r="F107" s="52">
        <f>IFERROR(__xludf.DUMMYFUNCTION("""COMPUTED_VALUE"""),3.0)</f>
        <v>3</v>
      </c>
      <c r="G107" s="52">
        <f>IFERROR(__xludf.DUMMYFUNCTION("""COMPUTED_VALUE"""),5.0)</f>
        <v>5</v>
      </c>
      <c r="H107" s="52">
        <f>IFERROR(__xludf.DUMMYFUNCTION("""COMPUTED_VALUE"""),5.0)</f>
        <v>5</v>
      </c>
      <c r="I107" s="52">
        <f>IFERROR(__xludf.DUMMYFUNCTION("""COMPUTED_VALUE"""),6.0)</f>
        <v>6</v>
      </c>
      <c r="J107" s="52">
        <f>IFERROR(__xludf.DUMMYFUNCTION("""COMPUTED_VALUE"""),4.0)</f>
        <v>4</v>
      </c>
      <c r="K107" s="52">
        <f>IFERROR(__xludf.DUMMYFUNCTION("""COMPUTED_VALUE"""),4.0)</f>
        <v>4</v>
      </c>
      <c r="L107" s="52">
        <f>IFERROR(__xludf.DUMMYFUNCTION("""COMPUTED_VALUE"""),4.0)</f>
        <v>4</v>
      </c>
      <c r="M107" s="52">
        <f>IFERROR(__xludf.DUMMYFUNCTION("""COMPUTED_VALUE"""),42.0)</f>
        <v>42</v>
      </c>
      <c r="N107" s="52">
        <f>IFERROR(__xludf.DUMMYFUNCTION("""COMPUTED_VALUE"""),7.0)</f>
        <v>7</v>
      </c>
      <c r="O107" s="52">
        <f>IFERROR(__xludf.DUMMYFUNCTION("""COMPUTED_VALUE"""),4.0)</f>
        <v>4</v>
      </c>
      <c r="P107" s="52">
        <f>IFERROR(__xludf.DUMMYFUNCTION("""COMPUTED_VALUE"""),4.0)</f>
        <v>4</v>
      </c>
      <c r="Q107" s="52">
        <f>IFERROR(__xludf.DUMMYFUNCTION("""COMPUTED_VALUE"""),4.0)</f>
        <v>4</v>
      </c>
      <c r="R107" s="52">
        <f>IFERROR(__xludf.DUMMYFUNCTION("""COMPUTED_VALUE"""),4.0)</f>
        <v>4</v>
      </c>
      <c r="S107" s="52">
        <f>IFERROR(__xludf.DUMMYFUNCTION("""COMPUTED_VALUE"""),5.0)</f>
        <v>5</v>
      </c>
      <c r="T107" s="52">
        <f>IFERROR(__xludf.DUMMYFUNCTION("""COMPUTED_VALUE"""),6.0)</f>
        <v>6</v>
      </c>
      <c r="U107" s="52">
        <f>IFERROR(__xludf.DUMMYFUNCTION("""COMPUTED_VALUE"""),4.0)</f>
        <v>4</v>
      </c>
      <c r="V107" s="52">
        <f>IFERROR(__xludf.DUMMYFUNCTION("""COMPUTED_VALUE"""),4.0)</f>
        <v>4</v>
      </c>
      <c r="W107" s="52">
        <f>IFERROR(__xludf.DUMMYFUNCTION("""COMPUTED_VALUE"""),42.0)</f>
        <v>42</v>
      </c>
      <c r="X107" s="52">
        <f>IFERROR(__xludf.DUMMYFUNCTION("""COMPUTED_VALUE"""),84.0)</f>
        <v>84</v>
      </c>
    </row>
    <row r="108">
      <c r="B108" s="52" t="str">
        <f>IFERROR(__xludf.DUMMYFUNCTION("""COMPUTED_VALUE"""),"x")</f>
        <v>x</v>
      </c>
      <c r="C108" s="52" t="str">
        <f>IFERROR(__xludf.DUMMYFUNCTION("""COMPUTED_VALUE"""),"Kyndall Crim")</f>
        <v>Kyndall Crim</v>
      </c>
      <c r="D108" s="52">
        <f>IFERROR(__xludf.DUMMYFUNCTION("""COMPUTED_VALUE"""),5.0)</f>
        <v>5</v>
      </c>
      <c r="E108" s="52">
        <f>IFERROR(__xludf.DUMMYFUNCTION("""COMPUTED_VALUE"""),6.0)</f>
        <v>6</v>
      </c>
      <c r="F108" s="52">
        <f>IFERROR(__xludf.DUMMYFUNCTION("""COMPUTED_VALUE"""),2.0)</f>
        <v>2</v>
      </c>
      <c r="G108" s="52">
        <f>IFERROR(__xludf.DUMMYFUNCTION("""COMPUTED_VALUE"""),5.0)</f>
        <v>5</v>
      </c>
      <c r="H108" s="52">
        <f>IFERROR(__xludf.DUMMYFUNCTION("""COMPUTED_VALUE"""),5.0)</f>
        <v>5</v>
      </c>
      <c r="I108" s="52">
        <f>IFERROR(__xludf.DUMMYFUNCTION("""COMPUTED_VALUE"""),6.0)</f>
        <v>6</v>
      </c>
      <c r="J108" s="52">
        <f>IFERROR(__xludf.DUMMYFUNCTION("""COMPUTED_VALUE"""),4.0)</f>
        <v>4</v>
      </c>
      <c r="K108" s="52">
        <f>IFERROR(__xludf.DUMMYFUNCTION("""COMPUTED_VALUE"""),5.0)</f>
        <v>5</v>
      </c>
      <c r="L108" s="52">
        <f>IFERROR(__xludf.DUMMYFUNCTION("""COMPUTED_VALUE"""),7.0)</f>
        <v>7</v>
      </c>
      <c r="M108" s="52">
        <f>IFERROR(__xludf.DUMMYFUNCTION("""COMPUTED_VALUE"""),45.0)</f>
        <v>45</v>
      </c>
      <c r="N108" s="52">
        <f>IFERROR(__xludf.DUMMYFUNCTION("""COMPUTED_VALUE"""),5.0)</f>
        <v>5</v>
      </c>
      <c r="O108" s="52">
        <f>IFERROR(__xludf.DUMMYFUNCTION("""COMPUTED_VALUE"""),5.0)</f>
        <v>5</v>
      </c>
      <c r="P108" s="52">
        <f>IFERROR(__xludf.DUMMYFUNCTION("""COMPUTED_VALUE"""),8.0)</f>
        <v>8</v>
      </c>
      <c r="Q108" s="52">
        <f>IFERROR(__xludf.DUMMYFUNCTION("""COMPUTED_VALUE"""),3.0)</f>
        <v>3</v>
      </c>
      <c r="R108" s="52">
        <f>IFERROR(__xludf.DUMMYFUNCTION("""COMPUTED_VALUE"""),6.0)</f>
        <v>6</v>
      </c>
      <c r="S108" s="52">
        <f>IFERROR(__xludf.DUMMYFUNCTION("""COMPUTED_VALUE"""),5.0)</f>
        <v>5</v>
      </c>
      <c r="T108" s="52">
        <f>IFERROR(__xludf.DUMMYFUNCTION("""COMPUTED_VALUE"""),6.0)</f>
        <v>6</v>
      </c>
      <c r="U108" s="52">
        <f>IFERROR(__xludf.DUMMYFUNCTION("""COMPUTED_VALUE"""),4.0)</f>
        <v>4</v>
      </c>
      <c r="V108" s="52">
        <f>IFERROR(__xludf.DUMMYFUNCTION("""COMPUTED_VALUE"""),4.0)</f>
        <v>4</v>
      </c>
      <c r="W108" s="52">
        <f>IFERROR(__xludf.DUMMYFUNCTION("""COMPUTED_VALUE"""),46.0)</f>
        <v>46</v>
      </c>
      <c r="X108" s="52">
        <f>IFERROR(__xludf.DUMMYFUNCTION("""COMPUTED_VALUE"""),91.0)</f>
        <v>91</v>
      </c>
    </row>
    <row r="109"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 t="str">
        <f>IFERROR(__xludf.DUMMYFUNCTION("""COMPUTED_VALUE"""),"")</f>
        <v/>
      </c>
      <c r="N109" s="52"/>
      <c r="O109" s="52"/>
      <c r="P109" s="52"/>
      <c r="Q109" s="52"/>
      <c r="R109" s="52"/>
      <c r="S109" s="52"/>
      <c r="T109" s="52"/>
      <c r="U109" s="52"/>
      <c r="V109" s="52"/>
      <c r="W109" s="52" t="str">
        <f>IFERROR(__xludf.DUMMYFUNCTION("""COMPUTED_VALUE"""),"")</f>
        <v/>
      </c>
      <c r="X109" s="52" t="str">
        <f>IFERROR(__xludf.DUMMYFUNCTION("""COMPUTED_VALUE"""),"")</f>
        <v/>
      </c>
    </row>
    <row r="110">
      <c r="B110" s="52" t="str">
        <f>IFERROR(__xludf.DUMMYFUNCTION("""COMPUTED_VALUE"""),"x")</f>
        <v>x</v>
      </c>
      <c r="C110" s="52" t="str">
        <f>IFERROR(__xludf.DUMMYFUNCTION("""COMPUTED_VALUE"""),"Chelsea Young ")</f>
        <v>Chelsea Young </v>
      </c>
      <c r="D110" s="52">
        <f>IFERROR(__xludf.DUMMYFUNCTION("""COMPUTED_VALUE"""),6.0)</f>
        <v>6</v>
      </c>
      <c r="E110" s="52">
        <f>IFERROR(__xludf.DUMMYFUNCTION("""COMPUTED_VALUE"""),6.0)</f>
        <v>6</v>
      </c>
      <c r="F110" s="52">
        <f>IFERROR(__xludf.DUMMYFUNCTION("""COMPUTED_VALUE"""),4.0)</f>
        <v>4</v>
      </c>
      <c r="G110" s="52">
        <f>IFERROR(__xludf.DUMMYFUNCTION("""COMPUTED_VALUE"""),5.0)</f>
        <v>5</v>
      </c>
      <c r="H110" s="52">
        <f>IFERROR(__xludf.DUMMYFUNCTION("""COMPUTED_VALUE"""),6.0)</f>
        <v>6</v>
      </c>
      <c r="I110" s="52">
        <f>IFERROR(__xludf.DUMMYFUNCTION("""COMPUTED_VALUE"""),6.0)</f>
        <v>6</v>
      </c>
      <c r="J110" s="52">
        <f>IFERROR(__xludf.DUMMYFUNCTION("""COMPUTED_VALUE"""),5.0)</f>
        <v>5</v>
      </c>
      <c r="K110" s="52">
        <f>IFERROR(__xludf.DUMMYFUNCTION("""COMPUTED_VALUE"""),4.0)</f>
        <v>4</v>
      </c>
      <c r="L110" s="52">
        <f>IFERROR(__xludf.DUMMYFUNCTION("""COMPUTED_VALUE"""),4.0)</f>
        <v>4</v>
      </c>
      <c r="M110" s="52">
        <f>IFERROR(__xludf.DUMMYFUNCTION("""COMPUTED_VALUE"""),46.0)</f>
        <v>46</v>
      </c>
      <c r="N110" s="52">
        <f>IFERROR(__xludf.DUMMYFUNCTION("""COMPUTED_VALUE"""),7.0)</f>
        <v>7</v>
      </c>
      <c r="O110" s="52">
        <f>IFERROR(__xludf.DUMMYFUNCTION("""COMPUTED_VALUE"""),5.0)</f>
        <v>5</v>
      </c>
      <c r="P110" s="52">
        <f>IFERROR(__xludf.DUMMYFUNCTION("""COMPUTED_VALUE"""),6.0)</f>
        <v>6</v>
      </c>
      <c r="Q110" s="52">
        <f>IFERROR(__xludf.DUMMYFUNCTION("""COMPUTED_VALUE"""),6.0)</f>
        <v>6</v>
      </c>
      <c r="R110" s="52">
        <f>IFERROR(__xludf.DUMMYFUNCTION("""COMPUTED_VALUE"""),5.0)</f>
        <v>5</v>
      </c>
      <c r="S110" s="52">
        <f>IFERROR(__xludf.DUMMYFUNCTION("""COMPUTED_VALUE"""),6.0)</f>
        <v>6</v>
      </c>
      <c r="T110" s="52">
        <f>IFERROR(__xludf.DUMMYFUNCTION("""COMPUTED_VALUE"""),8.0)</f>
        <v>8</v>
      </c>
      <c r="U110" s="52">
        <f>IFERROR(__xludf.DUMMYFUNCTION("""COMPUTED_VALUE"""),4.0)</f>
        <v>4</v>
      </c>
      <c r="V110" s="52">
        <f>IFERROR(__xludf.DUMMYFUNCTION("""COMPUTED_VALUE"""),5.0)</f>
        <v>5</v>
      </c>
      <c r="W110" s="52">
        <f>IFERROR(__xludf.DUMMYFUNCTION("""COMPUTED_VALUE"""),52.0)</f>
        <v>52</v>
      </c>
      <c r="X110" s="52">
        <f>IFERROR(__xludf.DUMMYFUNCTION("""COMPUTED_VALUE"""),98.0)</f>
        <v>98</v>
      </c>
    </row>
    <row r="111">
      <c r="A111" s="47" t="s">
        <v>191</v>
      </c>
      <c r="B111" s="51" t="str">
        <f>IFERROR(__xludf.DUMMYFUNCTION("IMPORTRANGE(Key!$B28,""'Group'!a4:w7"")"),"x")</f>
        <v>x</v>
      </c>
      <c r="C111" s="51" t="str">
        <f>IFERROR(__xludf.DUMMYFUNCTION("""COMPUTED_VALUE"""),"Emma Fields")</f>
        <v>Emma Fields</v>
      </c>
      <c r="D111" s="52">
        <f>IFERROR(__xludf.DUMMYFUNCTION("""COMPUTED_VALUE"""),6.0)</f>
        <v>6</v>
      </c>
      <c r="E111" s="52">
        <f>IFERROR(__xludf.DUMMYFUNCTION("""COMPUTED_VALUE"""),4.0)</f>
        <v>4</v>
      </c>
      <c r="F111" s="52">
        <f>IFERROR(__xludf.DUMMYFUNCTION("""COMPUTED_VALUE"""),2.0)</f>
        <v>2</v>
      </c>
      <c r="G111" s="52">
        <f>IFERROR(__xludf.DUMMYFUNCTION("""COMPUTED_VALUE"""),4.0)</f>
        <v>4</v>
      </c>
      <c r="H111" s="52">
        <f>IFERROR(__xludf.DUMMYFUNCTION("""COMPUTED_VALUE"""),4.0)</f>
        <v>4</v>
      </c>
      <c r="I111" s="52">
        <f>IFERROR(__xludf.DUMMYFUNCTION("""COMPUTED_VALUE"""),5.0)</f>
        <v>5</v>
      </c>
      <c r="J111" s="52">
        <f>IFERROR(__xludf.DUMMYFUNCTION("""COMPUTED_VALUE"""),3.0)</f>
        <v>3</v>
      </c>
      <c r="K111" s="52">
        <f>IFERROR(__xludf.DUMMYFUNCTION("""COMPUTED_VALUE"""),3.0)</f>
        <v>3</v>
      </c>
      <c r="L111" s="52">
        <f>IFERROR(__xludf.DUMMYFUNCTION("""COMPUTED_VALUE"""),4.0)</f>
        <v>4</v>
      </c>
      <c r="M111" s="52">
        <f>IFERROR(__xludf.DUMMYFUNCTION("""COMPUTED_VALUE"""),35.0)</f>
        <v>35</v>
      </c>
      <c r="N111" s="52">
        <f>IFERROR(__xludf.DUMMYFUNCTION("""COMPUTED_VALUE"""),8.0)</f>
        <v>8</v>
      </c>
      <c r="O111" s="52">
        <f>IFERROR(__xludf.DUMMYFUNCTION("""COMPUTED_VALUE"""),4.0)</f>
        <v>4</v>
      </c>
      <c r="P111" s="52">
        <f>IFERROR(__xludf.DUMMYFUNCTION("""COMPUTED_VALUE"""),7.0)</f>
        <v>7</v>
      </c>
      <c r="Q111" s="52">
        <f>IFERROR(__xludf.DUMMYFUNCTION("""COMPUTED_VALUE"""),7.0)</f>
        <v>7</v>
      </c>
      <c r="R111" s="52">
        <f>IFERROR(__xludf.DUMMYFUNCTION("""COMPUTED_VALUE"""),5.0)</f>
        <v>5</v>
      </c>
      <c r="S111" s="52">
        <f>IFERROR(__xludf.DUMMYFUNCTION("""COMPUTED_VALUE"""),4.0)</f>
        <v>4</v>
      </c>
      <c r="T111" s="52">
        <f>IFERROR(__xludf.DUMMYFUNCTION("""COMPUTED_VALUE"""),7.0)</f>
        <v>7</v>
      </c>
      <c r="U111" s="52">
        <f>IFERROR(__xludf.DUMMYFUNCTION("""COMPUTED_VALUE"""),3.0)</f>
        <v>3</v>
      </c>
      <c r="V111" s="52">
        <f>IFERROR(__xludf.DUMMYFUNCTION("""COMPUTED_VALUE"""),4.0)</f>
        <v>4</v>
      </c>
      <c r="W111" s="52">
        <f>IFERROR(__xludf.DUMMYFUNCTION("""COMPUTED_VALUE"""),49.0)</f>
        <v>49</v>
      </c>
      <c r="X111" s="52">
        <f>IFERROR(__xludf.DUMMYFUNCTION("""COMPUTED_VALUE"""),84.0)</f>
        <v>84</v>
      </c>
    </row>
    <row r="112">
      <c r="B112" s="52" t="str">
        <f>IFERROR(__xludf.DUMMYFUNCTION("""COMPUTED_VALUE"""),"x")</f>
        <v>x</v>
      </c>
      <c r="C112" s="52" t="str">
        <f>IFERROR(__xludf.DUMMYFUNCTION("""COMPUTED_VALUE"""),"Allie Hayden")</f>
        <v>Allie Hayden</v>
      </c>
      <c r="D112" s="52">
        <f>IFERROR(__xludf.DUMMYFUNCTION("""COMPUTED_VALUE"""),5.0)</f>
        <v>5</v>
      </c>
      <c r="E112" s="52">
        <f>IFERROR(__xludf.DUMMYFUNCTION("""COMPUTED_VALUE"""),7.0)</f>
        <v>7</v>
      </c>
      <c r="F112" s="52">
        <f>IFERROR(__xludf.DUMMYFUNCTION("""COMPUTED_VALUE"""),4.0)</f>
        <v>4</v>
      </c>
      <c r="G112" s="52">
        <f>IFERROR(__xludf.DUMMYFUNCTION("""COMPUTED_VALUE"""),5.0)</f>
        <v>5</v>
      </c>
      <c r="H112" s="52">
        <f>IFERROR(__xludf.DUMMYFUNCTION("""COMPUTED_VALUE"""),4.0)</f>
        <v>4</v>
      </c>
      <c r="I112" s="52">
        <f>IFERROR(__xludf.DUMMYFUNCTION("""COMPUTED_VALUE"""),5.0)</f>
        <v>5</v>
      </c>
      <c r="J112" s="52">
        <f>IFERROR(__xludf.DUMMYFUNCTION("""COMPUTED_VALUE"""),5.0)</f>
        <v>5</v>
      </c>
      <c r="K112" s="52">
        <f>IFERROR(__xludf.DUMMYFUNCTION("""COMPUTED_VALUE"""),4.0)</f>
        <v>4</v>
      </c>
      <c r="L112" s="52">
        <f>IFERROR(__xludf.DUMMYFUNCTION("""COMPUTED_VALUE"""),6.0)</f>
        <v>6</v>
      </c>
      <c r="M112" s="52">
        <f>IFERROR(__xludf.DUMMYFUNCTION("""COMPUTED_VALUE"""),45.0)</f>
        <v>45</v>
      </c>
      <c r="N112" s="52">
        <f>IFERROR(__xludf.DUMMYFUNCTION("""COMPUTED_VALUE"""),9.0)</f>
        <v>9</v>
      </c>
      <c r="O112" s="52">
        <f>IFERROR(__xludf.DUMMYFUNCTION("""COMPUTED_VALUE"""),6.0)</f>
        <v>6</v>
      </c>
      <c r="P112" s="52">
        <f>IFERROR(__xludf.DUMMYFUNCTION("""COMPUTED_VALUE"""),5.0)</f>
        <v>5</v>
      </c>
      <c r="Q112" s="52">
        <f>IFERROR(__xludf.DUMMYFUNCTION("""COMPUTED_VALUE"""),6.0)</f>
        <v>6</v>
      </c>
      <c r="R112" s="52">
        <f>IFERROR(__xludf.DUMMYFUNCTION("""COMPUTED_VALUE"""),4.0)</f>
        <v>4</v>
      </c>
      <c r="S112" s="52">
        <f>IFERROR(__xludf.DUMMYFUNCTION("""COMPUTED_VALUE"""),4.0)</f>
        <v>4</v>
      </c>
      <c r="T112" s="52">
        <f>IFERROR(__xludf.DUMMYFUNCTION("""COMPUTED_VALUE"""),8.0)</f>
        <v>8</v>
      </c>
      <c r="U112" s="52">
        <f>IFERROR(__xludf.DUMMYFUNCTION("""COMPUTED_VALUE"""),3.0)</f>
        <v>3</v>
      </c>
      <c r="V112" s="52">
        <f>IFERROR(__xludf.DUMMYFUNCTION("""COMPUTED_VALUE"""),4.0)</f>
        <v>4</v>
      </c>
      <c r="W112" s="52">
        <f>IFERROR(__xludf.DUMMYFUNCTION("""COMPUTED_VALUE"""),49.0)</f>
        <v>49</v>
      </c>
      <c r="X112" s="52">
        <f>IFERROR(__xludf.DUMMYFUNCTION("""COMPUTED_VALUE"""),94.0)</f>
        <v>94</v>
      </c>
    </row>
    <row r="113"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 t="str">
        <f>IFERROR(__xludf.DUMMYFUNCTION("""COMPUTED_VALUE"""),"")</f>
        <v/>
      </c>
      <c r="N113" s="52"/>
      <c r="O113" s="52"/>
      <c r="P113" s="52"/>
      <c r="Q113" s="52"/>
      <c r="R113" s="52"/>
      <c r="S113" s="52"/>
      <c r="T113" s="52"/>
      <c r="U113" s="52"/>
      <c r="V113" s="52"/>
      <c r="W113" s="52" t="str">
        <f>IFERROR(__xludf.DUMMYFUNCTION("""COMPUTED_VALUE"""),"")</f>
        <v/>
      </c>
      <c r="X113" s="52" t="str">
        <f>IFERROR(__xludf.DUMMYFUNCTION("""COMPUTED_VALUE"""),"")</f>
        <v/>
      </c>
    </row>
    <row r="114">
      <c r="B114" s="52" t="str">
        <f>IFERROR(__xludf.DUMMYFUNCTION("""COMPUTED_VALUE"""),"x")</f>
        <v>x</v>
      </c>
      <c r="C114" s="52" t="str">
        <f>IFERROR(__xludf.DUMMYFUNCTION("""COMPUTED_VALUE"""),"Ella Dinsdale ")</f>
        <v>Ella Dinsdale </v>
      </c>
      <c r="D114" s="52">
        <f>IFERROR(__xludf.DUMMYFUNCTION("""COMPUTED_VALUE"""),5.0)</f>
        <v>5</v>
      </c>
      <c r="E114" s="52">
        <f>IFERROR(__xludf.DUMMYFUNCTION("""COMPUTED_VALUE"""),6.0)</f>
        <v>6</v>
      </c>
      <c r="F114" s="52">
        <f>IFERROR(__xludf.DUMMYFUNCTION("""COMPUTED_VALUE"""),5.0)</f>
        <v>5</v>
      </c>
      <c r="G114" s="52">
        <f>IFERROR(__xludf.DUMMYFUNCTION("""COMPUTED_VALUE"""),6.0)</f>
        <v>6</v>
      </c>
      <c r="H114" s="52">
        <f>IFERROR(__xludf.DUMMYFUNCTION("""COMPUTED_VALUE"""),8.0)</f>
        <v>8</v>
      </c>
      <c r="I114" s="52">
        <f>IFERROR(__xludf.DUMMYFUNCTION("""COMPUTED_VALUE"""),5.0)</f>
        <v>5</v>
      </c>
      <c r="J114" s="52">
        <f>IFERROR(__xludf.DUMMYFUNCTION("""COMPUTED_VALUE"""),5.0)</f>
        <v>5</v>
      </c>
      <c r="K114" s="52">
        <f>IFERROR(__xludf.DUMMYFUNCTION("""COMPUTED_VALUE"""),5.0)</f>
        <v>5</v>
      </c>
      <c r="L114" s="52">
        <f>IFERROR(__xludf.DUMMYFUNCTION("""COMPUTED_VALUE"""),8.0)</f>
        <v>8</v>
      </c>
      <c r="M114" s="52">
        <f>IFERROR(__xludf.DUMMYFUNCTION("""COMPUTED_VALUE"""),53.0)</f>
        <v>53</v>
      </c>
      <c r="N114" s="52">
        <f>IFERROR(__xludf.DUMMYFUNCTION("""COMPUTED_VALUE"""),9.0)</f>
        <v>9</v>
      </c>
      <c r="O114" s="52">
        <f>IFERROR(__xludf.DUMMYFUNCTION("""COMPUTED_VALUE"""),5.0)</f>
        <v>5</v>
      </c>
      <c r="P114" s="52">
        <f>IFERROR(__xludf.DUMMYFUNCTION("""COMPUTED_VALUE"""),7.0)</f>
        <v>7</v>
      </c>
      <c r="Q114" s="52">
        <f>IFERROR(__xludf.DUMMYFUNCTION("""COMPUTED_VALUE"""),4.0)</f>
        <v>4</v>
      </c>
      <c r="R114" s="52">
        <f>IFERROR(__xludf.DUMMYFUNCTION("""COMPUTED_VALUE"""),4.0)</f>
        <v>4</v>
      </c>
      <c r="S114" s="52">
        <f>IFERROR(__xludf.DUMMYFUNCTION("""COMPUTED_VALUE"""),5.0)</f>
        <v>5</v>
      </c>
      <c r="T114" s="52">
        <f>IFERROR(__xludf.DUMMYFUNCTION("""COMPUTED_VALUE"""),6.0)</f>
        <v>6</v>
      </c>
      <c r="U114" s="52">
        <f>IFERROR(__xludf.DUMMYFUNCTION("""COMPUTED_VALUE"""),3.0)</f>
        <v>3</v>
      </c>
      <c r="V114" s="52">
        <f>IFERROR(__xludf.DUMMYFUNCTION("""COMPUTED_VALUE"""),6.0)</f>
        <v>6</v>
      </c>
      <c r="W114" s="52">
        <f>IFERROR(__xludf.DUMMYFUNCTION("""COMPUTED_VALUE"""),49.0)</f>
        <v>49</v>
      </c>
      <c r="X114" s="52">
        <f>IFERROR(__xludf.DUMMYFUNCTION("""COMPUTED_VALUE"""),102.0)</f>
        <v>102</v>
      </c>
    </row>
    <row r="115">
      <c r="A115" s="47" t="s">
        <v>197</v>
      </c>
      <c r="B115" s="51" t="str">
        <f>IFERROR(__xludf.DUMMYFUNCTION("IMPORTRANGE(Key!$B29,""'Group'!a4:w7"")"),"x")</f>
        <v>x</v>
      </c>
      <c r="C115" s="51" t="str">
        <f>IFERROR(__xludf.DUMMYFUNCTION("""COMPUTED_VALUE"""),"Addesen Glass")</f>
        <v>Addesen Glass</v>
      </c>
      <c r="D115" s="52">
        <f>IFERROR(__xludf.DUMMYFUNCTION("""COMPUTED_VALUE"""),5.0)</f>
        <v>5</v>
      </c>
      <c r="E115" s="52">
        <f>IFERROR(__xludf.DUMMYFUNCTION("""COMPUTED_VALUE"""),6.0)</f>
        <v>6</v>
      </c>
      <c r="F115" s="52">
        <f>IFERROR(__xludf.DUMMYFUNCTION("""COMPUTED_VALUE"""),5.0)</f>
        <v>5</v>
      </c>
      <c r="G115" s="52">
        <f>IFERROR(__xludf.DUMMYFUNCTION("""COMPUTED_VALUE"""),5.0)</f>
        <v>5</v>
      </c>
      <c r="H115" s="52">
        <f>IFERROR(__xludf.DUMMYFUNCTION("""COMPUTED_VALUE"""),5.0)</f>
        <v>5</v>
      </c>
      <c r="I115" s="52">
        <f>IFERROR(__xludf.DUMMYFUNCTION("""COMPUTED_VALUE"""),5.0)</f>
        <v>5</v>
      </c>
      <c r="J115" s="52">
        <f>IFERROR(__xludf.DUMMYFUNCTION("""COMPUTED_VALUE"""),4.0)</f>
        <v>4</v>
      </c>
      <c r="K115" s="52">
        <f>IFERROR(__xludf.DUMMYFUNCTION("""COMPUTED_VALUE"""),4.0)</f>
        <v>4</v>
      </c>
      <c r="L115" s="52">
        <f>IFERROR(__xludf.DUMMYFUNCTION("""COMPUTED_VALUE"""),4.0)</f>
        <v>4</v>
      </c>
      <c r="M115" s="52">
        <f>IFERROR(__xludf.DUMMYFUNCTION("""COMPUTED_VALUE"""),43.0)</f>
        <v>43</v>
      </c>
      <c r="N115" s="52">
        <f>IFERROR(__xludf.DUMMYFUNCTION("""COMPUTED_VALUE"""),7.0)</f>
        <v>7</v>
      </c>
      <c r="O115" s="52">
        <f>IFERROR(__xludf.DUMMYFUNCTION("""COMPUTED_VALUE"""),4.0)</f>
        <v>4</v>
      </c>
      <c r="P115" s="52">
        <f>IFERROR(__xludf.DUMMYFUNCTION("""COMPUTED_VALUE"""),4.0)</f>
        <v>4</v>
      </c>
      <c r="Q115" s="52">
        <f>IFERROR(__xludf.DUMMYFUNCTION("""COMPUTED_VALUE"""),3.0)</f>
        <v>3</v>
      </c>
      <c r="R115" s="52">
        <f>IFERROR(__xludf.DUMMYFUNCTION("""COMPUTED_VALUE"""),5.0)</f>
        <v>5</v>
      </c>
      <c r="S115" s="52">
        <f>IFERROR(__xludf.DUMMYFUNCTION("""COMPUTED_VALUE"""),4.0)</f>
        <v>4</v>
      </c>
      <c r="T115" s="52">
        <f>IFERROR(__xludf.DUMMYFUNCTION("""COMPUTED_VALUE"""),5.0)</f>
        <v>5</v>
      </c>
      <c r="U115" s="52">
        <f>IFERROR(__xludf.DUMMYFUNCTION("""COMPUTED_VALUE"""),3.0)</f>
        <v>3</v>
      </c>
      <c r="V115" s="52">
        <f>IFERROR(__xludf.DUMMYFUNCTION("""COMPUTED_VALUE"""),5.0)</f>
        <v>5</v>
      </c>
      <c r="W115" s="52">
        <f>IFERROR(__xludf.DUMMYFUNCTION("""COMPUTED_VALUE"""),40.0)</f>
        <v>40</v>
      </c>
      <c r="X115" s="52">
        <f>IFERROR(__xludf.DUMMYFUNCTION("""COMPUTED_VALUE"""),83.0)</f>
        <v>83</v>
      </c>
    </row>
    <row r="116">
      <c r="B116" s="52" t="str">
        <f>IFERROR(__xludf.DUMMYFUNCTION("""COMPUTED_VALUE"""),"x")</f>
        <v>x</v>
      </c>
      <c r="C116" s="52" t="str">
        <f>IFERROR(__xludf.DUMMYFUNCTION("""COMPUTED_VALUE"""),"Sara Gruenewald")</f>
        <v>Sara Gruenewald</v>
      </c>
      <c r="D116" s="52">
        <f>IFERROR(__xludf.DUMMYFUNCTION("""COMPUTED_VALUE"""),7.0)</f>
        <v>7</v>
      </c>
      <c r="E116" s="52">
        <f>IFERROR(__xludf.DUMMYFUNCTION("""COMPUTED_VALUE"""),7.0)</f>
        <v>7</v>
      </c>
      <c r="F116" s="52">
        <f>IFERROR(__xludf.DUMMYFUNCTION("""COMPUTED_VALUE"""),4.0)</f>
        <v>4</v>
      </c>
      <c r="G116" s="52">
        <f>IFERROR(__xludf.DUMMYFUNCTION("""COMPUTED_VALUE"""),8.0)</f>
        <v>8</v>
      </c>
      <c r="H116" s="52">
        <f>IFERROR(__xludf.DUMMYFUNCTION("""COMPUTED_VALUE"""),6.0)</f>
        <v>6</v>
      </c>
      <c r="I116" s="52">
        <f>IFERROR(__xludf.DUMMYFUNCTION("""COMPUTED_VALUE"""),6.0)</f>
        <v>6</v>
      </c>
      <c r="J116" s="52">
        <f>IFERROR(__xludf.DUMMYFUNCTION("""COMPUTED_VALUE"""),4.0)</f>
        <v>4</v>
      </c>
      <c r="K116" s="52">
        <f>IFERROR(__xludf.DUMMYFUNCTION("""COMPUTED_VALUE"""),8.0)</f>
        <v>8</v>
      </c>
      <c r="L116" s="52">
        <f>IFERROR(__xludf.DUMMYFUNCTION("""COMPUTED_VALUE"""),7.0)</f>
        <v>7</v>
      </c>
      <c r="M116" s="52">
        <f>IFERROR(__xludf.DUMMYFUNCTION("""COMPUTED_VALUE"""),57.0)</f>
        <v>57</v>
      </c>
      <c r="N116" s="52">
        <f>IFERROR(__xludf.DUMMYFUNCTION("""COMPUTED_VALUE"""),8.0)</f>
        <v>8</v>
      </c>
      <c r="O116" s="52">
        <f>IFERROR(__xludf.DUMMYFUNCTION("""COMPUTED_VALUE"""),6.0)</f>
        <v>6</v>
      </c>
      <c r="P116" s="52">
        <f>IFERROR(__xludf.DUMMYFUNCTION("""COMPUTED_VALUE"""),6.0)</f>
        <v>6</v>
      </c>
      <c r="Q116" s="52">
        <f>IFERROR(__xludf.DUMMYFUNCTION("""COMPUTED_VALUE"""),4.0)</f>
        <v>4</v>
      </c>
      <c r="R116" s="52">
        <f>IFERROR(__xludf.DUMMYFUNCTION("""COMPUTED_VALUE"""),5.0)</f>
        <v>5</v>
      </c>
      <c r="S116" s="52">
        <f>IFERROR(__xludf.DUMMYFUNCTION("""COMPUTED_VALUE"""),6.0)</f>
        <v>6</v>
      </c>
      <c r="T116" s="52">
        <f>IFERROR(__xludf.DUMMYFUNCTION("""COMPUTED_VALUE"""),6.0)</f>
        <v>6</v>
      </c>
      <c r="U116" s="52">
        <f>IFERROR(__xludf.DUMMYFUNCTION("""COMPUTED_VALUE"""),8.0)</f>
        <v>8</v>
      </c>
      <c r="V116" s="52">
        <f>IFERROR(__xludf.DUMMYFUNCTION("""COMPUTED_VALUE"""),6.0)</f>
        <v>6</v>
      </c>
      <c r="W116" s="52">
        <f>IFERROR(__xludf.DUMMYFUNCTION("""COMPUTED_VALUE"""),55.0)</f>
        <v>55</v>
      </c>
      <c r="X116" s="52">
        <f>IFERROR(__xludf.DUMMYFUNCTION("""COMPUTED_VALUE"""),112.0)</f>
        <v>112</v>
      </c>
    </row>
    <row r="117"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 t="str">
        <f>IFERROR(__xludf.DUMMYFUNCTION("""COMPUTED_VALUE"""),"")</f>
        <v/>
      </c>
      <c r="N117" s="52"/>
      <c r="O117" s="52"/>
      <c r="P117" s="52"/>
      <c r="Q117" s="52"/>
      <c r="R117" s="52"/>
      <c r="S117" s="52"/>
      <c r="T117" s="52"/>
      <c r="U117" s="52"/>
      <c r="V117" s="52"/>
      <c r="W117" s="52" t="str">
        <f>IFERROR(__xludf.DUMMYFUNCTION("""COMPUTED_VALUE"""),"")</f>
        <v/>
      </c>
      <c r="X117" s="52" t="str">
        <f>IFERROR(__xludf.DUMMYFUNCTION("""COMPUTED_VALUE"""),"")</f>
        <v/>
      </c>
    </row>
    <row r="118"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 t="str">
        <f>IFERROR(__xludf.DUMMYFUNCTION("""COMPUTED_VALUE"""),"")</f>
        <v/>
      </c>
      <c r="N118" s="52"/>
      <c r="O118" s="52"/>
      <c r="P118" s="52"/>
      <c r="Q118" s="52"/>
      <c r="R118" s="52"/>
      <c r="S118" s="52"/>
      <c r="T118" s="52"/>
      <c r="U118" s="52"/>
      <c r="V118" s="52"/>
      <c r="W118" s="52" t="str">
        <f>IFERROR(__xludf.DUMMYFUNCTION("""COMPUTED_VALUE"""),"")</f>
        <v/>
      </c>
      <c r="X118" s="52" t="str">
        <f>IFERROR(__xludf.DUMMYFUNCTION("""COMPUTED_VALUE"""),"")</f>
        <v/>
      </c>
    </row>
    <row r="119">
      <c r="A119" s="47" t="s">
        <v>203</v>
      </c>
      <c r="B119" s="51" t="str">
        <f>IFERROR(__xludf.DUMMYFUNCTION("IMPORTRANGE(Key!$B30,""'Group'!a4:w7"")"),"x")</f>
        <v>x</v>
      </c>
      <c r="C119" s="51" t="str">
        <f>IFERROR(__xludf.DUMMYFUNCTION("""COMPUTED_VALUE"""),"Addysyn Asmus")</f>
        <v>Addysyn Asmus</v>
      </c>
      <c r="D119" s="52">
        <f>IFERROR(__xludf.DUMMYFUNCTION("""COMPUTED_VALUE"""),5.0)</f>
        <v>5</v>
      </c>
      <c r="E119" s="52">
        <f>IFERROR(__xludf.DUMMYFUNCTION("""COMPUTED_VALUE"""),6.0)</f>
        <v>6</v>
      </c>
      <c r="F119" s="52">
        <f>IFERROR(__xludf.DUMMYFUNCTION("""COMPUTED_VALUE"""),4.0)</f>
        <v>4</v>
      </c>
      <c r="G119" s="52">
        <f>IFERROR(__xludf.DUMMYFUNCTION("""COMPUTED_VALUE"""),5.0)</f>
        <v>5</v>
      </c>
      <c r="H119" s="52">
        <f>IFERROR(__xludf.DUMMYFUNCTION("""COMPUTED_VALUE"""),5.0)</f>
        <v>5</v>
      </c>
      <c r="I119" s="52">
        <f>IFERROR(__xludf.DUMMYFUNCTION("""COMPUTED_VALUE"""),5.0)</f>
        <v>5</v>
      </c>
      <c r="J119" s="52">
        <f>IFERROR(__xludf.DUMMYFUNCTION("""COMPUTED_VALUE"""),4.0)</f>
        <v>4</v>
      </c>
      <c r="K119" s="52">
        <f>IFERROR(__xludf.DUMMYFUNCTION("""COMPUTED_VALUE"""),5.0)</f>
        <v>5</v>
      </c>
      <c r="L119" s="52">
        <f>IFERROR(__xludf.DUMMYFUNCTION("""COMPUTED_VALUE"""),4.0)</f>
        <v>4</v>
      </c>
      <c r="M119" s="52">
        <f>IFERROR(__xludf.DUMMYFUNCTION("""COMPUTED_VALUE"""),43.0)</f>
        <v>43</v>
      </c>
      <c r="N119" s="52">
        <f>IFERROR(__xludf.DUMMYFUNCTION("""COMPUTED_VALUE"""),7.0)</f>
        <v>7</v>
      </c>
      <c r="O119" s="52">
        <f>IFERROR(__xludf.DUMMYFUNCTION("""COMPUTED_VALUE"""),5.0)</f>
        <v>5</v>
      </c>
      <c r="P119" s="52">
        <f>IFERROR(__xludf.DUMMYFUNCTION("""COMPUTED_VALUE"""),3.0)</f>
        <v>3</v>
      </c>
      <c r="Q119" s="52">
        <f>IFERROR(__xludf.DUMMYFUNCTION("""COMPUTED_VALUE"""),4.0)</f>
        <v>4</v>
      </c>
      <c r="R119" s="52">
        <f>IFERROR(__xludf.DUMMYFUNCTION("""COMPUTED_VALUE"""),5.0)</f>
        <v>5</v>
      </c>
      <c r="S119" s="52">
        <f>IFERROR(__xludf.DUMMYFUNCTION("""COMPUTED_VALUE"""),5.0)</f>
        <v>5</v>
      </c>
      <c r="T119" s="52">
        <f>IFERROR(__xludf.DUMMYFUNCTION("""COMPUTED_VALUE"""),5.0)</f>
        <v>5</v>
      </c>
      <c r="U119" s="52">
        <f>IFERROR(__xludf.DUMMYFUNCTION("""COMPUTED_VALUE"""),4.0)</f>
        <v>4</v>
      </c>
      <c r="V119" s="52">
        <f>IFERROR(__xludf.DUMMYFUNCTION("""COMPUTED_VALUE"""),4.0)</f>
        <v>4</v>
      </c>
      <c r="W119" s="52">
        <f>IFERROR(__xludf.DUMMYFUNCTION("""COMPUTED_VALUE"""),42.0)</f>
        <v>42</v>
      </c>
      <c r="X119" s="52">
        <f>IFERROR(__xludf.DUMMYFUNCTION("""COMPUTED_VALUE"""),85.0)</f>
        <v>85</v>
      </c>
    </row>
    <row r="120">
      <c r="B120" s="52" t="str">
        <f>IFERROR(__xludf.DUMMYFUNCTION("""COMPUTED_VALUE"""),"x")</f>
        <v>x</v>
      </c>
      <c r="C120" s="52" t="str">
        <f>IFERROR(__xludf.DUMMYFUNCTION("""COMPUTED_VALUE"""),"Ashlee Johnson ")</f>
        <v>Ashlee Johnson </v>
      </c>
      <c r="D120" s="52">
        <f>IFERROR(__xludf.DUMMYFUNCTION("""COMPUTED_VALUE"""),5.0)</f>
        <v>5</v>
      </c>
      <c r="E120" s="52">
        <f>IFERROR(__xludf.DUMMYFUNCTION("""COMPUTED_VALUE"""),5.0)</f>
        <v>5</v>
      </c>
      <c r="F120" s="52">
        <f>IFERROR(__xludf.DUMMYFUNCTION("""COMPUTED_VALUE"""),3.0)</f>
        <v>3</v>
      </c>
      <c r="G120" s="52">
        <f>IFERROR(__xludf.DUMMYFUNCTION("""COMPUTED_VALUE"""),5.0)</f>
        <v>5</v>
      </c>
      <c r="H120" s="52">
        <f>IFERROR(__xludf.DUMMYFUNCTION("""COMPUTED_VALUE"""),4.0)</f>
        <v>4</v>
      </c>
      <c r="I120" s="52">
        <f>IFERROR(__xludf.DUMMYFUNCTION("""COMPUTED_VALUE"""),5.0)</f>
        <v>5</v>
      </c>
      <c r="J120" s="52">
        <f>IFERROR(__xludf.DUMMYFUNCTION("""COMPUTED_VALUE"""),4.0)</f>
        <v>4</v>
      </c>
      <c r="K120" s="52">
        <f>IFERROR(__xludf.DUMMYFUNCTION("""COMPUTED_VALUE"""),4.0)</f>
        <v>4</v>
      </c>
      <c r="L120" s="52">
        <f>IFERROR(__xludf.DUMMYFUNCTION("""COMPUTED_VALUE"""),4.0)</f>
        <v>4</v>
      </c>
      <c r="M120" s="52">
        <f>IFERROR(__xludf.DUMMYFUNCTION("""COMPUTED_VALUE"""),39.0)</f>
        <v>39</v>
      </c>
      <c r="N120" s="52">
        <f>IFERROR(__xludf.DUMMYFUNCTION("""COMPUTED_VALUE"""),5.0)</f>
        <v>5</v>
      </c>
      <c r="O120" s="52">
        <f>IFERROR(__xludf.DUMMYFUNCTION("""COMPUTED_VALUE"""),4.0)</f>
        <v>4</v>
      </c>
      <c r="P120" s="52">
        <f>IFERROR(__xludf.DUMMYFUNCTION("""COMPUTED_VALUE"""),5.0)</f>
        <v>5</v>
      </c>
      <c r="Q120" s="52">
        <f>IFERROR(__xludf.DUMMYFUNCTION("""COMPUTED_VALUE"""),4.0)</f>
        <v>4</v>
      </c>
      <c r="R120" s="52">
        <f>IFERROR(__xludf.DUMMYFUNCTION("""COMPUTED_VALUE"""),5.0)</f>
        <v>5</v>
      </c>
      <c r="S120" s="52">
        <f>IFERROR(__xludf.DUMMYFUNCTION("""COMPUTED_VALUE"""),4.0)</f>
        <v>4</v>
      </c>
      <c r="T120" s="52">
        <f>IFERROR(__xludf.DUMMYFUNCTION("""COMPUTED_VALUE"""),5.0)</f>
        <v>5</v>
      </c>
      <c r="U120" s="52">
        <f>IFERROR(__xludf.DUMMYFUNCTION("""COMPUTED_VALUE"""),4.0)</f>
        <v>4</v>
      </c>
      <c r="V120" s="52">
        <f>IFERROR(__xludf.DUMMYFUNCTION("""COMPUTED_VALUE"""),4.0)</f>
        <v>4</v>
      </c>
      <c r="W120" s="52">
        <f>IFERROR(__xludf.DUMMYFUNCTION("""COMPUTED_VALUE"""),40.0)</f>
        <v>40</v>
      </c>
      <c r="X120" s="52">
        <f>IFERROR(__xludf.DUMMYFUNCTION("""COMPUTED_VALUE"""),79.0)</f>
        <v>79</v>
      </c>
    </row>
    <row r="121"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 t="str">
        <f>IFERROR(__xludf.DUMMYFUNCTION("""COMPUTED_VALUE"""),"")</f>
        <v/>
      </c>
      <c r="N121" s="52"/>
      <c r="O121" s="52"/>
      <c r="P121" s="52"/>
      <c r="Q121" s="52"/>
      <c r="R121" s="52"/>
      <c r="S121" s="52"/>
      <c r="T121" s="52"/>
      <c r="U121" s="52"/>
      <c r="V121" s="52"/>
      <c r="W121" s="52" t="str">
        <f>IFERROR(__xludf.DUMMYFUNCTION("""COMPUTED_VALUE"""),"")</f>
        <v/>
      </c>
      <c r="X121" s="52" t="str">
        <f>IFERROR(__xludf.DUMMYFUNCTION("""COMPUTED_VALUE"""),"")</f>
        <v/>
      </c>
    </row>
    <row r="122">
      <c r="B122" s="52"/>
      <c r="C122" s="52" t="str">
        <f>IFERROR(__xludf.DUMMYFUNCTION("""COMPUTED_VALUE"""),"Sara Golden")</f>
        <v>Sara Golden</v>
      </c>
      <c r="D122" s="52"/>
      <c r="E122" s="52"/>
      <c r="F122" s="52"/>
      <c r="G122" s="52"/>
      <c r="H122" s="52"/>
      <c r="I122" s="52"/>
      <c r="J122" s="52"/>
      <c r="K122" s="52"/>
      <c r="L122" s="52"/>
      <c r="M122" s="52" t="str">
        <f>IFERROR(__xludf.DUMMYFUNCTION("""COMPUTED_VALUE"""),"")</f>
        <v/>
      </c>
      <c r="N122" s="52"/>
      <c r="O122" s="52"/>
      <c r="P122" s="52"/>
      <c r="Q122" s="52"/>
      <c r="R122" s="52"/>
      <c r="S122" s="52"/>
      <c r="T122" s="52"/>
      <c r="U122" s="52"/>
      <c r="V122" s="52"/>
      <c r="W122" s="52" t="str">
        <f>IFERROR(__xludf.DUMMYFUNCTION("""COMPUTED_VALUE"""),"")</f>
        <v/>
      </c>
      <c r="X122" s="52" t="str">
        <f>IFERROR(__xludf.DUMMYFUNCTION("""COMPUTED_VALUE"""),"")</f>
        <v/>
      </c>
    </row>
    <row r="123">
      <c r="A123" s="47" t="s">
        <v>210</v>
      </c>
      <c r="B123" s="51" t="str">
        <f>IFERROR(__xludf.DUMMYFUNCTION("IMPORTRANGE(Key!$B31,""'Group'!a4:w7"")"),"x")</f>
        <v>x</v>
      </c>
      <c r="C123" s="51" t="str">
        <f>IFERROR(__xludf.DUMMYFUNCTION("""COMPUTED_VALUE"""),"Kiera Stehr")</f>
        <v>Kiera Stehr</v>
      </c>
      <c r="D123" s="52">
        <f>IFERROR(__xludf.DUMMYFUNCTION("""COMPUTED_VALUE"""),5.0)</f>
        <v>5</v>
      </c>
      <c r="E123" s="52">
        <f>IFERROR(__xludf.DUMMYFUNCTION("""COMPUTED_VALUE"""),5.0)</f>
        <v>5</v>
      </c>
      <c r="F123" s="52">
        <f>IFERROR(__xludf.DUMMYFUNCTION("""COMPUTED_VALUE"""),2.0)</f>
        <v>2</v>
      </c>
      <c r="G123" s="52">
        <f>IFERROR(__xludf.DUMMYFUNCTION("""COMPUTED_VALUE"""),4.0)</f>
        <v>4</v>
      </c>
      <c r="H123" s="52">
        <f>IFERROR(__xludf.DUMMYFUNCTION("""COMPUTED_VALUE"""),8.0)</f>
        <v>8</v>
      </c>
      <c r="I123" s="52">
        <f>IFERROR(__xludf.DUMMYFUNCTION("""COMPUTED_VALUE"""),6.0)</f>
        <v>6</v>
      </c>
      <c r="J123" s="52">
        <f>IFERROR(__xludf.DUMMYFUNCTION("""COMPUTED_VALUE"""),4.0)</f>
        <v>4</v>
      </c>
      <c r="K123" s="52">
        <f>IFERROR(__xludf.DUMMYFUNCTION("""COMPUTED_VALUE"""),5.0)</f>
        <v>5</v>
      </c>
      <c r="L123" s="52">
        <f>IFERROR(__xludf.DUMMYFUNCTION("""COMPUTED_VALUE"""),6.0)</f>
        <v>6</v>
      </c>
      <c r="M123" s="52">
        <f>IFERROR(__xludf.DUMMYFUNCTION("""COMPUTED_VALUE"""),45.0)</f>
        <v>45</v>
      </c>
      <c r="N123" s="52">
        <f>IFERROR(__xludf.DUMMYFUNCTION("""COMPUTED_VALUE"""),7.0)</f>
        <v>7</v>
      </c>
      <c r="O123" s="52">
        <f>IFERROR(__xludf.DUMMYFUNCTION("""COMPUTED_VALUE"""),5.0)</f>
        <v>5</v>
      </c>
      <c r="P123" s="52">
        <f>IFERROR(__xludf.DUMMYFUNCTION("""COMPUTED_VALUE"""),6.0)</f>
        <v>6</v>
      </c>
      <c r="Q123" s="52">
        <f>IFERROR(__xludf.DUMMYFUNCTION("""COMPUTED_VALUE"""),4.0)</f>
        <v>4</v>
      </c>
      <c r="R123" s="52">
        <f>IFERROR(__xludf.DUMMYFUNCTION("""COMPUTED_VALUE"""),4.0)</f>
        <v>4</v>
      </c>
      <c r="S123" s="52">
        <f>IFERROR(__xludf.DUMMYFUNCTION("""COMPUTED_VALUE"""),5.0)</f>
        <v>5</v>
      </c>
      <c r="T123" s="52">
        <f>IFERROR(__xludf.DUMMYFUNCTION("""COMPUTED_VALUE"""),8.0)</f>
        <v>8</v>
      </c>
      <c r="U123" s="52">
        <f>IFERROR(__xludf.DUMMYFUNCTION("""COMPUTED_VALUE"""),3.0)</f>
        <v>3</v>
      </c>
      <c r="V123" s="52">
        <f>IFERROR(__xludf.DUMMYFUNCTION("""COMPUTED_VALUE"""),5.0)</f>
        <v>5</v>
      </c>
      <c r="W123" s="52">
        <f>IFERROR(__xludf.DUMMYFUNCTION("""COMPUTED_VALUE"""),47.0)</f>
        <v>47</v>
      </c>
      <c r="X123" s="52">
        <f>IFERROR(__xludf.DUMMYFUNCTION("""COMPUTED_VALUE"""),92.0)</f>
        <v>92</v>
      </c>
    </row>
    <row r="124">
      <c r="B124" s="52"/>
      <c r="C124" s="52" t="str">
        <f>IFERROR(__xludf.DUMMYFUNCTION("""COMPUTED_VALUE"""),"Katie Barnett")</f>
        <v>Katie Barnett</v>
      </c>
      <c r="D124" s="52">
        <f>IFERROR(__xludf.DUMMYFUNCTION("""COMPUTED_VALUE"""),5.0)</f>
        <v>5</v>
      </c>
      <c r="E124" s="52">
        <f>IFERROR(__xludf.DUMMYFUNCTION("""COMPUTED_VALUE"""),6.0)</f>
        <v>6</v>
      </c>
      <c r="F124" s="52">
        <f>IFERROR(__xludf.DUMMYFUNCTION("""COMPUTED_VALUE"""),5.0)</f>
        <v>5</v>
      </c>
      <c r="G124" s="52">
        <f>IFERROR(__xludf.DUMMYFUNCTION("""COMPUTED_VALUE"""),6.0)</f>
        <v>6</v>
      </c>
      <c r="H124" s="52">
        <f>IFERROR(__xludf.DUMMYFUNCTION("""COMPUTED_VALUE"""),4.0)</f>
        <v>4</v>
      </c>
      <c r="I124" s="52">
        <f>IFERROR(__xludf.DUMMYFUNCTION("""COMPUTED_VALUE"""),6.0)</f>
        <v>6</v>
      </c>
      <c r="J124" s="52">
        <f>IFERROR(__xludf.DUMMYFUNCTION("""COMPUTED_VALUE"""),4.0)</f>
        <v>4</v>
      </c>
      <c r="K124" s="52">
        <f>IFERROR(__xludf.DUMMYFUNCTION("""COMPUTED_VALUE"""),4.0)</f>
        <v>4</v>
      </c>
      <c r="L124" s="52">
        <f>IFERROR(__xludf.DUMMYFUNCTION("""COMPUTED_VALUE"""),6.0)</f>
        <v>6</v>
      </c>
      <c r="M124" s="52">
        <f>IFERROR(__xludf.DUMMYFUNCTION("""COMPUTED_VALUE"""),46.0)</f>
        <v>46</v>
      </c>
      <c r="N124" s="52">
        <f>IFERROR(__xludf.DUMMYFUNCTION("""COMPUTED_VALUE"""),7.0)</f>
        <v>7</v>
      </c>
      <c r="O124" s="52">
        <f>IFERROR(__xludf.DUMMYFUNCTION("""COMPUTED_VALUE"""),4.0)</f>
        <v>4</v>
      </c>
      <c r="P124" s="52">
        <f>IFERROR(__xludf.DUMMYFUNCTION("""COMPUTED_VALUE"""),5.0)</f>
        <v>5</v>
      </c>
      <c r="Q124" s="52">
        <f>IFERROR(__xludf.DUMMYFUNCTION("""COMPUTED_VALUE"""),7.0)</f>
        <v>7</v>
      </c>
      <c r="R124" s="52">
        <f>IFERROR(__xludf.DUMMYFUNCTION("""COMPUTED_VALUE"""),4.0)</f>
        <v>4</v>
      </c>
      <c r="S124" s="52">
        <f>IFERROR(__xludf.DUMMYFUNCTION("""COMPUTED_VALUE"""),3.0)</f>
        <v>3</v>
      </c>
      <c r="T124" s="52">
        <f>IFERROR(__xludf.DUMMYFUNCTION("""COMPUTED_VALUE"""),6.0)</f>
        <v>6</v>
      </c>
      <c r="U124" s="52">
        <f>IFERROR(__xludf.DUMMYFUNCTION("""COMPUTED_VALUE"""),3.0)</f>
        <v>3</v>
      </c>
      <c r="V124" s="52">
        <f>IFERROR(__xludf.DUMMYFUNCTION("""COMPUTED_VALUE"""),4.0)</f>
        <v>4</v>
      </c>
      <c r="W124" s="52">
        <f>IFERROR(__xludf.DUMMYFUNCTION("""COMPUTED_VALUE"""),43.0)</f>
        <v>43</v>
      </c>
      <c r="X124" s="52">
        <f>IFERROR(__xludf.DUMMYFUNCTION("""COMPUTED_VALUE"""),89.0)</f>
        <v>89</v>
      </c>
    </row>
    <row r="125">
      <c r="B125" s="52" t="str">
        <f>IFERROR(__xludf.DUMMYFUNCTION("""COMPUTED_VALUE"""),"x")</f>
        <v>x</v>
      </c>
      <c r="C125" s="52" t="str">
        <f>IFERROR(__xludf.DUMMYFUNCTION("""COMPUTED_VALUE"""),"Lauren Kelly")</f>
        <v>Lauren Kelly</v>
      </c>
      <c r="D125" s="52">
        <f>IFERROR(__xludf.DUMMYFUNCTION("""COMPUTED_VALUE"""),6.0)</f>
        <v>6</v>
      </c>
      <c r="E125" s="52">
        <f>IFERROR(__xludf.DUMMYFUNCTION("""COMPUTED_VALUE"""),7.0)</f>
        <v>7</v>
      </c>
      <c r="F125" s="52">
        <f>IFERROR(__xludf.DUMMYFUNCTION("""COMPUTED_VALUE"""),4.0)</f>
        <v>4</v>
      </c>
      <c r="G125" s="52">
        <f>IFERROR(__xludf.DUMMYFUNCTION("""COMPUTED_VALUE"""),6.0)</f>
        <v>6</v>
      </c>
      <c r="H125" s="52">
        <f>IFERROR(__xludf.DUMMYFUNCTION("""COMPUTED_VALUE"""),5.0)</f>
        <v>5</v>
      </c>
      <c r="I125" s="52">
        <f>IFERROR(__xludf.DUMMYFUNCTION("""COMPUTED_VALUE"""),7.0)</f>
        <v>7</v>
      </c>
      <c r="J125" s="52">
        <f>IFERROR(__xludf.DUMMYFUNCTION("""COMPUTED_VALUE"""),4.0)</f>
        <v>4</v>
      </c>
      <c r="K125" s="52">
        <f>IFERROR(__xludf.DUMMYFUNCTION("""COMPUTED_VALUE"""),4.0)</f>
        <v>4</v>
      </c>
      <c r="L125" s="52">
        <f>IFERROR(__xludf.DUMMYFUNCTION("""COMPUTED_VALUE"""),6.0)</f>
        <v>6</v>
      </c>
      <c r="M125" s="52">
        <f>IFERROR(__xludf.DUMMYFUNCTION("""COMPUTED_VALUE"""),49.0)</f>
        <v>49</v>
      </c>
      <c r="N125" s="52">
        <f>IFERROR(__xludf.DUMMYFUNCTION("""COMPUTED_VALUE"""),6.0)</f>
        <v>6</v>
      </c>
      <c r="O125" s="52">
        <f>IFERROR(__xludf.DUMMYFUNCTION("""COMPUTED_VALUE"""),5.0)</f>
        <v>5</v>
      </c>
      <c r="P125" s="52">
        <f>IFERROR(__xludf.DUMMYFUNCTION("""COMPUTED_VALUE"""),5.0)</f>
        <v>5</v>
      </c>
      <c r="Q125" s="52">
        <f>IFERROR(__xludf.DUMMYFUNCTION("""COMPUTED_VALUE"""),4.0)</f>
        <v>4</v>
      </c>
      <c r="R125" s="52">
        <f>IFERROR(__xludf.DUMMYFUNCTION("""COMPUTED_VALUE"""),5.0)</f>
        <v>5</v>
      </c>
      <c r="S125" s="52">
        <f>IFERROR(__xludf.DUMMYFUNCTION("""COMPUTED_VALUE"""),5.0)</f>
        <v>5</v>
      </c>
      <c r="T125" s="52">
        <f>IFERROR(__xludf.DUMMYFUNCTION("""COMPUTED_VALUE"""),5.0)</f>
        <v>5</v>
      </c>
      <c r="U125" s="52">
        <f>IFERROR(__xludf.DUMMYFUNCTION("""COMPUTED_VALUE"""),4.0)</f>
        <v>4</v>
      </c>
      <c r="V125" s="52">
        <f>IFERROR(__xludf.DUMMYFUNCTION("""COMPUTED_VALUE"""),4.0)</f>
        <v>4</v>
      </c>
      <c r="W125" s="52">
        <f>IFERROR(__xludf.DUMMYFUNCTION("""COMPUTED_VALUE"""),43.0)</f>
        <v>43</v>
      </c>
      <c r="X125" s="52">
        <f>IFERROR(__xludf.DUMMYFUNCTION("""COMPUTED_VALUE"""),92.0)</f>
        <v>92</v>
      </c>
    </row>
    <row r="126">
      <c r="B126" s="52"/>
      <c r="C126" s="52" t="str">
        <f>IFERROR(__xludf.DUMMYFUNCTION("""COMPUTED_VALUE"""),"Maddie Brennaman")</f>
        <v>Maddie Brennaman</v>
      </c>
      <c r="D126" s="52"/>
      <c r="E126" s="52"/>
      <c r="F126" s="52"/>
      <c r="G126" s="52"/>
      <c r="H126" s="52"/>
      <c r="I126" s="52"/>
      <c r="J126" s="52"/>
      <c r="K126" s="52"/>
      <c r="L126" s="52"/>
      <c r="M126" s="52" t="str">
        <f>IFERROR(__xludf.DUMMYFUNCTION("""COMPUTED_VALUE"""),"")</f>
        <v/>
      </c>
      <c r="N126" s="52"/>
      <c r="O126" s="52"/>
      <c r="P126" s="52"/>
      <c r="Q126" s="52"/>
      <c r="R126" s="52"/>
      <c r="S126" s="52"/>
      <c r="T126" s="52"/>
      <c r="U126" s="52"/>
      <c r="V126" s="52"/>
      <c r="W126" s="52" t="str">
        <f>IFERROR(__xludf.DUMMYFUNCTION("""COMPUTED_VALUE"""),"")</f>
        <v/>
      </c>
      <c r="X126" s="52" t="str">
        <f>IFERROR(__xludf.DUMMYFUNCTION("""COMPUTED_VALUE"""),"")</f>
        <v/>
      </c>
    </row>
    <row r="127">
      <c r="A127" s="47" t="s">
        <v>216</v>
      </c>
      <c r="B127" s="51" t="str">
        <f>IFERROR(__xludf.DUMMYFUNCTION("IMPORTRANGE(Key!$B32,""'Group'!a4:w7"")"),"x")</f>
        <v>x</v>
      </c>
      <c r="C127" s="51" t="str">
        <f>IFERROR(__xludf.DUMMYFUNCTION("""COMPUTED_VALUE"""),"Parris Collins")</f>
        <v>Parris Collins</v>
      </c>
      <c r="D127" s="52">
        <f>IFERROR(__xludf.DUMMYFUNCTION("""COMPUTED_VALUE"""),7.0)</f>
        <v>7</v>
      </c>
      <c r="E127" s="52">
        <f>IFERROR(__xludf.DUMMYFUNCTION("""COMPUTED_VALUE"""),10.0)</f>
        <v>10</v>
      </c>
      <c r="F127" s="52">
        <f>IFERROR(__xludf.DUMMYFUNCTION("""COMPUTED_VALUE"""),2.0)</f>
        <v>2</v>
      </c>
      <c r="G127" s="52">
        <f>IFERROR(__xludf.DUMMYFUNCTION("""COMPUTED_VALUE"""),9.0)</f>
        <v>9</v>
      </c>
      <c r="H127" s="52">
        <f>IFERROR(__xludf.DUMMYFUNCTION("""COMPUTED_VALUE"""),5.0)</f>
        <v>5</v>
      </c>
      <c r="I127" s="52">
        <f>IFERROR(__xludf.DUMMYFUNCTION("""COMPUTED_VALUE"""),8.0)</f>
        <v>8</v>
      </c>
      <c r="J127" s="52">
        <f>IFERROR(__xludf.DUMMYFUNCTION("""COMPUTED_VALUE"""),3.0)</f>
        <v>3</v>
      </c>
      <c r="K127" s="52">
        <f>IFERROR(__xludf.DUMMYFUNCTION("""COMPUTED_VALUE"""),6.0)</f>
        <v>6</v>
      </c>
      <c r="L127" s="52">
        <f>IFERROR(__xludf.DUMMYFUNCTION("""COMPUTED_VALUE"""),5.0)</f>
        <v>5</v>
      </c>
      <c r="M127" s="52">
        <f>IFERROR(__xludf.DUMMYFUNCTION("""COMPUTED_VALUE"""),55.0)</f>
        <v>55</v>
      </c>
      <c r="N127" s="52">
        <f>IFERROR(__xludf.DUMMYFUNCTION("""COMPUTED_VALUE"""),7.0)</f>
        <v>7</v>
      </c>
      <c r="O127" s="52">
        <f>IFERROR(__xludf.DUMMYFUNCTION("""COMPUTED_VALUE"""),4.0)</f>
        <v>4</v>
      </c>
      <c r="P127" s="52">
        <f>IFERROR(__xludf.DUMMYFUNCTION("""COMPUTED_VALUE"""),6.0)</f>
        <v>6</v>
      </c>
      <c r="Q127" s="52">
        <f>IFERROR(__xludf.DUMMYFUNCTION("""COMPUTED_VALUE"""),5.0)</f>
        <v>5</v>
      </c>
      <c r="R127" s="52">
        <f>IFERROR(__xludf.DUMMYFUNCTION("""COMPUTED_VALUE"""),7.0)</f>
        <v>7</v>
      </c>
      <c r="S127" s="52">
        <f>IFERROR(__xludf.DUMMYFUNCTION("""COMPUTED_VALUE"""),4.0)</f>
        <v>4</v>
      </c>
      <c r="T127" s="52">
        <f>IFERROR(__xludf.DUMMYFUNCTION("""COMPUTED_VALUE"""),7.0)</f>
        <v>7</v>
      </c>
      <c r="U127" s="52">
        <f>IFERROR(__xludf.DUMMYFUNCTION("""COMPUTED_VALUE"""),4.0)</f>
        <v>4</v>
      </c>
      <c r="V127" s="52">
        <f>IFERROR(__xludf.DUMMYFUNCTION("""COMPUTED_VALUE"""),5.0)</f>
        <v>5</v>
      </c>
      <c r="W127" s="52">
        <f>IFERROR(__xludf.DUMMYFUNCTION("""COMPUTED_VALUE"""),49.0)</f>
        <v>49</v>
      </c>
      <c r="X127" s="52">
        <f>IFERROR(__xludf.DUMMYFUNCTION("""COMPUTED_VALUE"""),104.0)</f>
        <v>104</v>
      </c>
    </row>
    <row r="128">
      <c r="B128" s="52" t="str">
        <f>IFERROR(__xludf.DUMMYFUNCTION("""COMPUTED_VALUE"""),"x")</f>
        <v>x</v>
      </c>
      <c r="C128" s="52" t="str">
        <f>IFERROR(__xludf.DUMMYFUNCTION("""COMPUTED_VALUE"""),"Iommi Paulsen")</f>
        <v>Iommi Paulsen</v>
      </c>
      <c r="D128" s="52">
        <f>IFERROR(__xludf.DUMMYFUNCTION("""COMPUTED_VALUE"""),5.0)</f>
        <v>5</v>
      </c>
      <c r="E128" s="52">
        <f>IFERROR(__xludf.DUMMYFUNCTION("""COMPUTED_VALUE"""),6.0)</f>
        <v>6</v>
      </c>
      <c r="F128" s="52">
        <f>IFERROR(__xludf.DUMMYFUNCTION("""COMPUTED_VALUE"""),3.0)</f>
        <v>3</v>
      </c>
      <c r="G128" s="52">
        <f>IFERROR(__xludf.DUMMYFUNCTION("""COMPUTED_VALUE"""),6.0)</f>
        <v>6</v>
      </c>
      <c r="H128" s="52">
        <f>IFERROR(__xludf.DUMMYFUNCTION("""COMPUTED_VALUE"""),6.0)</f>
        <v>6</v>
      </c>
      <c r="I128" s="52">
        <f>IFERROR(__xludf.DUMMYFUNCTION("""COMPUTED_VALUE"""),5.0)</f>
        <v>5</v>
      </c>
      <c r="J128" s="52">
        <f>IFERROR(__xludf.DUMMYFUNCTION("""COMPUTED_VALUE"""),3.0)</f>
        <v>3</v>
      </c>
      <c r="K128" s="52">
        <f>IFERROR(__xludf.DUMMYFUNCTION("""COMPUTED_VALUE"""),4.0)</f>
        <v>4</v>
      </c>
      <c r="L128" s="52">
        <f>IFERROR(__xludf.DUMMYFUNCTION("""COMPUTED_VALUE"""),5.0)</f>
        <v>5</v>
      </c>
      <c r="M128" s="52">
        <f>IFERROR(__xludf.DUMMYFUNCTION("""COMPUTED_VALUE"""),43.0)</f>
        <v>43</v>
      </c>
      <c r="N128" s="52">
        <f>IFERROR(__xludf.DUMMYFUNCTION("""COMPUTED_VALUE"""),7.0)</f>
        <v>7</v>
      </c>
      <c r="O128" s="52">
        <f>IFERROR(__xludf.DUMMYFUNCTION("""COMPUTED_VALUE"""),6.0)</f>
        <v>6</v>
      </c>
      <c r="P128" s="52">
        <f>IFERROR(__xludf.DUMMYFUNCTION("""COMPUTED_VALUE"""),5.0)</f>
        <v>5</v>
      </c>
      <c r="Q128" s="52">
        <f>IFERROR(__xludf.DUMMYFUNCTION("""COMPUTED_VALUE"""),3.0)</f>
        <v>3</v>
      </c>
      <c r="R128" s="52">
        <f>IFERROR(__xludf.DUMMYFUNCTION("""COMPUTED_VALUE"""),6.0)</f>
        <v>6</v>
      </c>
      <c r="S128" s="52">
        <f>IFERROR(__xludf.DUMMYFUNCTION("""COMPUTED_VALUE"""),3.0)</f>
        <v>3</v>
      </c>
      <c r="T128" s="52">
        <f>IFERROR(__xludf.DUMMYFUNCTION("""COMPUTED_VALUE"""),6.0)</f>
        <v>6</v>
      </c>
      <c r="U128" s="52">
        <f>IFERROR(__xludf.DUMMYFUNCTION("""COMPUTED_VALUE"""),4.0)</f>
        <v>4</v>
      </c>
      <c r="V128" s="52">
        <f>IFERROR(__xludf.DUMMYFUNCTION("""COMPUTED_VALUE"""),4.0)</f>
        <v>4</v>
      </c>
      <c r="W128" s="52">
        <f>IFERROR(__xludf.DUMMYFUNCTION("""COMPUTED_VALUE"""),44.0)</f>
        <v>44</v>
      </c>
      <c r="X128" s="52">
        <f>IFERROR(__xludf.DUMMYFUNCTION("""COMPUTED_VALUE"""),87.0)</f>
        <v>87</v>
      </c>
    </row>
    <row r="129">
      <c r="B129" s="52" t="str">
        <f>IFERROR(__xludf.DUMMYFUNCTION("""COMPUTED_VALUE"""),"x")</f>
        <v>x</v>
      </c>
      <c r="C129" s="52" t="str">
        <f>IFERROR(__xludf.DUMMYFUNCTION("""COMPUTED_VALUE"""),"Jodi Keener")</f>
        <v>Jodi Keener</v>
      </c>
      <c r="D129" s="52">
        <f>IFERROR(__xludf.DUMMYFUNCTION("""COMPUTED_VALUE"""),4.0)</f>
        <v>4</v>
      </c>
      <c r="E129" s="52">
        <f>IFERROR(__xludf.DUMMYFUNCTION("""COMPUTED_VALUE"""),5.0)</f>
        <v>5</v>
      </c>
      <c r="F129" s="52">
        <f>IFERROR(__xludf.DUMMYFUNCTION("""COMPUTED_VALUE"""),3.0)</f>
        <v>3</v>
      </c>
      <c r="G129" s="52">
        <f>IFERROR(__xludf.DUMMYFUNCTION("""COMPUTED_VALUE"""),5.0)</f>
        <v>5</v>
      </c>
      <c r="H129" s="52">
        <f>IFERROR(__xludf.DUMMYFUNCTION("""COMPUTED_VALUE"""),5.0)</f>
        <v>5</v>
      </c>
      <c r="I129" s="52">
        <f>IFERROR(__xludf.DUMMYFUNCTION("""COMPUTED_VALUE"""),5.0)</f>
        <v>5</v>
      </c>
      <c r="J129" s="52">
        <f>IFERROR(__xludf.DUMMYFUNCTION("""COMPUTED_VALUE"""),5.0)</f>
        <v>5</v>
      </c>
      <c r="K129" s="52">
        <f>IFERROR(__xludf.DUMMYFUNCTION("""COMPUTED_VALUE"""),4.0)</f>
        <v>4</v>
      </c>
      <c r="L129" s="52">
        <f>IFERROR(__xludf.DUMMYFUNCTION("""COMPUTED_VALUE"""),4.0)</f>
        <v>4</v>
      </c>
      <c r="M129" s="52">
        <f>IFERROR(__xludf.DUMMYFUNCTION("""COMPUTED_VALUE"""),40.0)</f>
        <v>40</v>
      </c>
      <c r="N129" s="52">
        <f>IFERROR(__xludf.DUMMYFUNCTION("""COMPUTED_VALUE"""),7.0)</f>
        <v>7</v>
      </c>
      <c r="O129" s="52">
        <f>IFERROR(__xludf.DUMMYFUNCTION("""COMPUTED_VALUE"""),5.0)</f>
        <v>5</v>
      </c>
      <c r="P129" s="52">
        <f>IFERROR(__xludf.DUMMYFUNCTION("""COMPUTED_VALUE"""),6.0)</f>
        <v>6</v>
      </c>
      <c r="Q129" s="52">
        <f>IFERROR(__xludf.DUMMYFUNCTION("""COMPUTED_VALUE"""),5.0)</f>
        <v>5</v>
      </c>
      <c r="R129" s="52">
        <f>IFERROR(__xludf.DUMMYFUNCTION("""COMPUTED_VALUE"""),4.0)</f>
        <v>4</v>
      </c>
      <c r="S129" s="52">
        <f>IFERROR(__xludf.DUMMYFUNCTION("""COMPUTED_VALUE"""),5.0)</f>
        <v>5</v>
      </c>
      <c r="T129" s="52">
        <f>IFERROR(__xludf.DUMMYFUNCTION("""COMPUTED_VALUE"""),7.0)</f>
        <v>7</v>
      </c>
      <c r="U129" s="52">
        <f>IFERROR(__xludf.DUMMYFUNCTION("""COMPUTED_VALUE"""),4.0)</f>
        <v>4</v>
      </c>
      <c r="V129" s="52">
        <f>IFERROR(__xludf.DUMMYFUNCTION("""COMPUTED_VALUE"""),7.0)</f>
        <v>7</v>
      </c>
      <c r="W129" s="52">
        <f>IFERROR(__xludf.DUMMYFUNCTION("""COMPUTED_VALUE"""),50.0)</f>
        <v>50</v>
      </c>
      <c r="X129" s="52">
        <f>IFERROR(__xludf.DUMMYFUNCTION("""COMPUTED_VALUE"""),90.0)</f>
        <v>90</v>
      </c>
    </row>
    <row r="130">
      <c r="B130" s="52"/>
      <c r="C130" s="52" t="str">
        <f>IFERROR(__xludf.DUMMYFUNCTION("""COMPUTED_VALUE"""),"Riley Severance")</f>
        <v>Riley Severance</v>
      </c>
      <c r="D130" s="52"/>
      <c r="E130" s="52"/>
      <c r="F130" s="52"/>
      <c r="G130" s="52"/>
      <c r="H130" s="52"/>
      <c r="I130" s="52"/>
      <c r="J130" s="52"/>
      <c r="K130" s="52"/>
      <c r="L130" s="52"/>
      <c r="M130" s="52" t="str">
        <f>IFERROR(__xludf.DUMMYFUNCTION("""COMPUTED_VALUE"""),"")</f>
        <v/>
      </c>
      <c r="N130" s="52"/>
      <c r="O130" s="52"/>
      <c r="P130" s="52"/>
      <c r="Q130" s="52"/>
      <c r="R130" s="52"/>
      <c r="S130" s="52"/>
      <c r="T130" s="52"/>
      <c r="U130" s="52"/>
      <c r="V130" s="52"/>
      <c r="W130" s="52" t="str">
        <f>IFERROR(__xludf.DUMMYFUNCTION("""COMPUTED_VALUE"""),"")</f>
        <v/>
      </c>
      <c r="X130" s="52" t="str">
        <f>IFERROR(__xludf.DUMMYFUNCTION("""COMPUTED_VALUE"""),"")</f>
        <v/>
      </c>
    </row>
    <row r="131">
      <c r="A131" s="47" t="s">
        <v>253</v>
      </c>
      <c r="B131" s="51" t="str">
        <f>IFERROR(__xludf.DUMMYFUNCTION("IMPORTRANGE(Key!$B33,""'Group'!a4:w7"")"),"#N/A")</f>
        <v>#N/A</v>
      </c>
      <c r="C131" s="51"/>
    </row>
    <row r="135">
      <c r="A135" s="47" t="s">
        <v>254</v>
      </c>
      <c r="B135" s="51" t="str">
        <f>IFERROR(__xludf.DUMMYFUNCTION("IMPORTRANGE(Key!$B34,""'Group'!a4:w7"")"),"#N/A")</f>
        <v>#N/A</v>
      </c>
      <c r="C135" s="51"/>
    </row>
    <row r="139">
      <c r="A139" s="47" t="s">
        <v>255</v>
      </c>
      <c r="B139" s="51" t="str">
        <f>IFERROR(__xludf.DUMMYFUNCTION("IMPORTRANGE(Key!$B35,""'Group'!a4:w7"")"),"#N/A")</f>
        <v>#N/A</v>
      </c>
      <c r="C139" s="51"/>
    </row>
    <row r="143">
      <c r="A143" s="47" t="s">
        <v>256</v>
      </c>
      <c r="B143" s="51" t="str">
        <f>IFERROR(__xludf.DUMMYFUNCTION("IMPORTRANGE(Key!$B36,""'Group'!a4:w7"")"),"#N/A")</f>
        <v>#N/A</v>
      </c>
      <c r="C143" s="51"/>
    </row>
    <row r="147">
      <c r="C147" s="51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8.25"/>
    <col customWidth="1" min="4" max="24" width="5.13"/>
  </cols>
  <sheetData>
    <row r="1">
      <c r="A1" s="46" t="str">
        <f>IFERROR(__xludf.DUMMYFUNCTION("IMPORTRANGE(Key!$A1,""'Group'!c1"")"),"Sand Creek Station Intercollegiate")</f>
        <v>Sand Creek Station Intercollegiate</v>
      </c>
      <c r="D1" s="47">
        <v>1.0</v>
      </c>
      <c r="E1" s="47">
        <v>2.0</v>
      </c>
      <c r="F1" s="47">
        <v>3.0</v>
      </c>
      <c r="G1" s="47">
        <v>4.0</v>
      </c>
      <c r="H1" s="47">
        <v>5.0</v>
      </c>
      <c r="I1" s="47">
        <v>6.0</v>
      </c>
      <c r="J1" s="47">
        <v>7.0</v>
      </c>
      <c r="K1" s="47">
        <v>8.0</v>
      </c>
      <c r="L1" s="47">
        <v>9.0</v>
      </c>
      <c r="M1" s="47" t="s">
        <v>250</v>
      </c>
      <c r="N1" s="47">
        <v>10.0</v>
      </c>
      <c r="O1" s="47">
        <v>11.0</v>
      </c>
      <c r="P1" s="47">
        <v>12.0</v>
      </c>
      <c r="Q1" s="47">
        <v>13.0</v>
      </c>
      <c r="R1" s="47">
        <v>14.0</v>
      </c>
      <c r="S1" s="47">
        <v>15.0</v>
      </c>
      <c r="T1" s="47">
        <v>16.0</v>
      </c>
      <c r="U1" s="47">
        <v>17.0</v>
      </c>
      <c r="V1" s="47">
        <v>18.0</v>
      </c>
      <c r="W1" s="47" t="s">
        <v>251</v>
      </c>
      <c r="X1" s="47" t="s">
        <v>252</v>
      </c>
    </row>
    <row r="2">
      <c r="A2" s="47"/>
      <c r="B2" s="46" t="str">
        <f>IFERROR(__xludf.DUMMYFUNCTION("IMPORTRANGE(Key!$A20,""'Group'!a3:w7"")"),"")</f>
        <v/>
      </c>
      <c r="C2" s="46" t="str">
        <f>IFERROR(__xludf.DUMMYFUNCTION("""COMPUTED_VALUE"""),"Name")</f>
        <v>Name</v>
      </c>
      <c r="D2" s="48">
        <f>IFERROR(__xludf.DUMMYFUNCTION("""COMPUTED_VALUE"""),4.0)</f>
        <v>4</v>
      </c>
      <c r="E2" s="48">
        <f>IFERROR(__xludf.DUMMYFUNCTION("""COMPUTED_VALUE"""),5.0)</f>
        <v>5</v>
      </c>
      <c r="F2" s="48">
        <f>IFERROR(__xludf.DUMMYFUNCTION("""COMPUTED_VALUE"""),3.0)</f>
        <v>3</v>
      </c>
      <c r="G2" s="48">
        <f>IFERROR(__xludf.DUMMYFUNCTION("""COMPUTED_VALUE"""),5.0)</f>
        <v>5</v>
      </c>
      <c r="H2" s="48">
        <f>IFERROR(__xludf.DUMMYFUNCTION("""COMPUTED_VALUE"""),4.0)</f>
        <v>4</v>
      </c>
      <c r="I2" s="48">
        <f>IFERROR(__xludf.DUMMYFUNCTION("""COMPUTED_VALUE"""),4.0)</f>
        <v>4</v>
      </c>
      <c r="J2" s="48">
        <f>IFERROR(__xludf.DUMMYFUNCTION("""COMPUTED_VALUE"""),3.0)</f>
        <v>3</v>
      </c>
      <c r="K2" s="48">
        <f>IFERROR(__xludf.DUMMYFUNCTION("""COMPUTED_VALUE"""),4.0)</f>
        <v>4</v>
      </c>
      <c r="L2" s="48">
        <f>IFERROR(__xludf.DUMMYFUNCTION("""COMPUTED_VALUE"""),4.0)</f>
        <v>4</v>
      </c>
      <c r="M2" s="49">
        <f>IFERROR(__xludf.DUMMYFUNCTION("""COMPUTED_VALUE"""),36.0)</f>
        <v>36</v>
      </c>
      <c r="N2" s="48">
        <f>IFERROR(__xludf.DUMMYFUNCTION("""COMPUTED_VALUE"""),5.0)</f>
        <v>5</v>
      </c>
      <c r="O2" s="48">
        <f>IFERROR(__xludf.DUMMYFUNCTION("""COMPUTED_VALUE"""),4.0)</f>
        <v>4</v>
      </c>
      <c r="P2" s="48">
        <f>IFERROR(__xludf.DUMMYFUNCTION("""COMPUTED_VALUE"""),4.0)</f>
        <v>4</v>
      </c>
      <c r="Q2" s="48">
        <f>IFERROR(__xludf.DUMMYFUNCTION("""COMPUTED_VALUE"""),3.0)</f>
        <v>3</v>
      </c>
      <c r="R2" s="48">
        <f>IFERROR(__xludf.DUMMYFUNCTION("""COMPUTED_VALUE"""),4.0)</f>
        <v>4</v>
      </c>
      <c r="S2" s="48">
        <f>IFERROR(__xludf.DUMMYFUNCTION("""COMPUTED_VALUE"""),4.0)</f>
        <v>4</v>
      </c>
      <c r="T2" s="48">
        <f>IFERROR(__xludf.DUMMYFUNCTION("""COMPUTED_VALUE"""),5.0)</f>
        <v>5</v>
      </c>
      <c r="U2" s="48">
        <f>IFERROR(__xludf.DUMMYFUNCTION("""COMPUTED_VALUE"""),3.0)</f>
        <v>3</v>
      </c>
      <c r="V2" s="48">
        <f>IFERROR(__xludf.DUMMYFUNCTION("""COMPUTED_VALUE"""),4.0)</f>
        <v>4</v>
      </c>
      <c r="W2" s="49">
        <f>IFERROR(__xludf.DUMMYFUNCTION("""COMPUTED_VALUE"""),36.0)</f>
        <v>36</v>
      </c>
      <c r="X2" s="49">
        <f>IFERROR(__xludf.DUMMYFUNCTION("""COMPUTED_VALUE"""),72.0)</f>
        <v>72</v>
      </c>
    </row>
    <row r="3">
      <c r="A3" s="47" t="s">
        <v>9</v>
      </c>
      <c r="B3" s="50" t="str">
        <f>IFERROR(__xludf.DUMMYFUNCTION("""COMPUTED_VALUE"""),"x")</f>
        <v>x</v>
      </c>
      <c r="C3" s="51" t="str">
        <f>IFERROR(__xludf.DUMMYFUNCTION("""COMPUTED_VALUE"""),"Rachel Bostwick")</f>
        <v>Rachel Bostwick</v>
      </c>
      <c r="D3" s="52">
        <f>IFERROR(__xludf.DUMMYFUNCTION("""COMPUTED_VALUE"""),5.0)</f>
        <v>5</v>
      </c>
      <c r="E3" s="52">
        <f>IFERROR(__xludf.DUMMYFUNCTION("""COMPUTED_VALUE"""),7.0)</f>
        <v>7</v>
      </c>
      <c r="F3" s="52">
        <f>IFERROR(__xludf.DUMMYFUNCTION("""COMPUTED_VALUE"""),3.0)</f>
        <v>3</v>
      </c>
      <c r="G3" s="52">
        <f>IFERROR(__xludf.DUMMYFUNCTION("""COMPUTED_VALUE"""),5.0)</f>
        <v>5</v>
      </c>
      <c r="H3" s="52">
        <f>IFERROR(__xludf.DUMMYFUNCTION("""COMPUTED_VALUE"""),4.0)</f>
        <v>4</v>
      </c>
      <c r="I3" s="52">
        <f>IFERROR(__xludf.DUMMYFUNCTION("""COMPUTED_VALUE"""),5.0)</f>
        <v>5</v>
      </c>
      <c r="J3" s="52">
        <f>IFERROR(__xludf.DUMMYFUNCTION("""COMPUTED_VALUE"""),4.0)</f>
        <v>4</v>
      </c>
      <c r="K3" s="52">
        <f>IFERROR(__xludf.DUMMYFUNCTION("""COMPUTED_VALUE"""),5.0)</f>
        <v>5</v>
      </c>
      <c r="L3" s="52">
        <f>IFERROR(__xludf.DUMMYFUNCTION("""COMPUTED_VALUE"""),5.0)</f>
        <v>5</v>
      </c>
      <c r="M3" s="52">
        <f>IFERROR(__xludf.DUMMYFUNCTION("""COMPUTED_VALUE"""),43.0)</f>
        <v>43</v>
      </c>
      <c r="N3" s="52">
        <f>IFERROR(__xludf.DUMMYFUNCTION("""COMPUTED_VALUE"""),6.0)</f>
        <v>6</v>
      </c>
      <c r="O3" s="52">
        <f>IFERROR(__xludf.DUMMYFUNCTION("""COMPUTED_VALUE"""),6.0)</f>
        <v>6</v>
      </c>
      <c r="P3" s="52">
        <f>IFERROR(__xludf.DUMMYFUNCTION("""COMPUTED_VALUE"""),5.0)</f>
        <v>5</v>
      </c>
      <c r="Q3" s="52">
        <f>IFERROR(__xludf.DUMMYFUNCTION("""COMPUTED_VALUE"""),4.0)</f>
        <v>4</v>
      </c>
      <c r="R3" s="52">
        <f>IFERROR(__xludf.DUMMYFUNCTION("""COMPUTED_VALUE"""),5.0)</f>
        <v>5</v>
      </c>
      <c r="S3" s="52">
        <f>IFERROR(__xludf.DUMMYFUNCTION("""COMPUTED_VALUE"""),4.0)</f>
        <v>4</v>
      </c>
      <c r="T3" s="52">
        <f>IFERROR(__xludf.DUMMYFUNCTION("""COMPUTED_VALUE"""),6.0)</f>
        <v>6</v>
      </c>
      <c r="U3" s="52">
        <f>IFERROR(__xludf.DUMMYFUNCTION("""COMPUTED_VALUE"""),4.0)</f>
        <v>4</v>
      </c>
      <c r="V3" s="52">
        <f>IFERROR(__xludf.DUMMYFUNCTION("""COMPUTED_VALUE"""),4.0)</f>
        <v>4</v>
      </c>
      <c r="W3" s="52">
        <f>IFERROR(__xludf.DUMMYFUNCTION("""COMPUTED_VALUE"""),44.0)</f>
        <v>44</v>
      </c>
      <c r="X3" s="52">
        <f>IFERROR(__xludf.DUMMYFUNCTION("""COMPUTED_VALUE"""),87.0)</f>
        <v>87</v>
      </c>
    </row>
    <row r="4">
      <c r="A4" s="51"/>
      <c r="B4" s="51" t="str">
        <f>IFERROR(__xludf.DUMMYFUNCTION("""COMPUTED_VALUE"""),"x")</f>
        <v>x</v>
      </c>
      <c r="C4" s="51" t="str">
        <f>IFERROR(__xludf.DUMMYFUNCTION("""COMPUTED_VALUE"""),"Cierra Tunley")</f>
        <v>Cierra Tunley</v>
      </c>
      <c r="D4" s="52">
        <f>IFERROR(__xludf.DUMMYFUNCTION("""COMPUTED_VALUE"""),5.0)</f>
        <v>5</v>
      </c>
      <c r="E4" s="52">
        <f>IFERROR(__xludf.DUMMYFUNCTION("""COMPUTED_VALUE"""),7.0)</f>
        <v>7</v>
      </c>
      <c r="F4" s="52">
        <f>IFERROR(__xludf.DUMMYFUNCTION("""COMPUTED_VALUE"""),4.0)</f>
        <v>4</v>
      </c>
      <c r="G4" s="52">
        <f>IFERROR(__xludf.DUMMYFUNCTION("""COMPUTED_VALUE"""),6.0)</f>
        <v>6</v>
      </c>
      <c r="H4" s="52">
        <f>IFERROR(__xludf.DUMMYFUNCTION("""COMPUTED_VALUE"""),3.0)</f>
        <v>3</v>
      </c>
      <c r="I4" s="52">
        <f>IFERROR(__xludf.DUMMYFUNCTION("""COMPUTED_VALUE"""),5.0)</f>
        <v>5</v>
      </c>
      <c r="J4" s="52">
        <f>IFERROR(__xludf.DUMMYFUNCTION("""COMPUTED_VALUE"""),3.0)</f>
        <v>3</v>
      </c>
      <c r="K4" s="52">
        <f>IFERROR(__xludf.DUMMYFUNCTION("""COMPUTED_VALUE"""),4.0)</f>
        <v>4</v>
      </c>
      <c r="L4" s="52">
        <f>IFERROR(__xludf.DUMMYFUNCTION("""COMPUTED_VALUE"""),4.0)</f>
        <v>4</v>
      </c>
      <c r="M4" s="52">
        <f>IFERROR(__xludf.DUMMYFUNCTION("""COMPUTED_VALUE"""),41.0)</f>
        <v>41</v>
      </c>
      <c r="N4" s="52">
        <f>IFERROR(__xludf.DUMMYFUNCTION("""COMPUTED_VALUE"""),6.0)</f>
        <v>6</v>
      </c>
      <c r="O4" s="52">
        <f>IFERROR(__xludf.DUMMYFUNCTION("""COMPUTED_VALUE"""),4.0)</f>
        <v>4</v>
      </c>
      <c r="P4" s="52">
        <f>IFERROR(__xludf.DUMMYFUNCTION("""COMPUTED_VALUE"""),4.0)</f>
        <v>4</v>
      </c>
      <c r="Q4" s="52">
        <f>IFERROR(__xludf.DUMMYFUNCTION("""COMPUTED_VALUE"""),3.0)</f>
        <v>3</v>
      </c>
      <c r="R4" s="52">
        <f>IFERROR(__xludf.DUMMYFUNCTION("""COMPUTED_VALUE"""),5.0)</f>
        <v>5</v>
      </c>
      <c r="S4" s="52">
        <f>IFERROR(__xludf.DUMMYFUNCTION("""COMPUTED_VALUE"""),5.0)</f>
        <v>5</v>
      </c>
      <c r="T4" s="52">
        <f>IFERROR(__xludf.DUMMYFUNCTION("""COMPUTED_VALUE"""),5.0)</f>
        <v>5</v>
      </c>
      <c r="U4" s="52">
        <f>IFERROR(__xludf.DUMMYFUNCTION("""COMPUTED_VALUE"""),3.0)</f>
        <v>3</v>
      </c>
      <c r="V4" s="52">
        <f>IFERROR(__xludf.DUMMYFUNCTION("""COMPUTED_VALUE"""),5.0)</f>
        <v>5</v>
      </c>
      <c r="W4" s="52">
        <f>IFERROR(__xludf.DUMMYFUNCTION("""COMPUTED_VALUE"""),40.0)</f>
        <v>40</v>
      </c>
      <c r="X4" s="52">
        <f>IFERROR(__xludf.DUMMYFUNCTION("""COMPUTED_VALUE"""),81.0)</f>
        <v>81</v>
      </c>
    </row>
    <row r="5">
      <c r="B5" s="52" t="str">
        <f>IFERROR(__xludf.DUMMYFUNCTION("""COMPUTED_VALUE"""),"x")</f>
        <v>x</v>
      </c>
      <c r="C5" s="52" t="str">
        <f>IFERROR(__xludf.DUMMYFUNCTION("""COMPUTED_VALUE"""),"Helene Getz Bergmo")</f>
        <v>Helene Getz Bergmo</v>
      </c>
      <c r="D5" s="52">
        <f>IFERROR(__xludf.DUMMYFUNCTION("""COMPUTED_VALUE"""),4.0)</f>
        <v>4</v>
      </c>
      <c r="E5" s="52">
        <f>IFERROR(__xludf.DUMMYFUNCTION("""COMPUTED_VALUE"""),6.0)</f>
        <v>6</v>
      </c>
      <c r="F5" s="52">
        <f>IFERROR(__xludf.DUMMYFUNCTION("""COMPUTED_VALUE"""),2.0)</f>
        <v>2</v>
      </c>
      <c r="G5" s="52">
        <f>IFERROR(__xludf.DUMMYFUNCTION("""COMPUTED_VALUE"""),6.0)</f>
        <v>6</v>
      </c>
      <c r="H5" s="52">
        <f>IFERROR(__xludf.DUMMYFUNCTION("""COMPUTED_VALUE"""),4.0)</f>
        <v>4</v>
      </c>
      <c r="I5" s="52">
        <f>IFERROR(__xludf.DUMMYFUNCTION("""COMPUTED_VALUE"""),3.0)</f>
        <v>3</v>
      </c>
      <c r="J5" s="52">
        <f>IFERROR(__xludf.DUMMYFUNCTION("""COMPUTED_VALUE"""),4.0)</f>
        <v>4</v>
      </c>
      <c r="K5" s="52">
        <f>IFERROR(__xludf.DUMMYFUNCTION("""COMPUTED_VALUE"""),4.0)</f>
        <v>4</v>
      </c>
      <c r="L5" s="52">
        <f>IFERROR(__xludf.DUMMYFUNCTION("""COMPUTED_VALUE"""),4.0)</f>
        <v>4</v>
      </c>
      <c r="M5" s="52">
        <f>IFERROR(__xludf.DUMMYFUNCTION("""COMPUTED_VALUE"""),37.0)</f>
        <v>37</v>
      </c>
      <c r="N5" s="52">
        <f>IFERROR(__xludf.DUMMYFUNCTION("""COMPUTED_VALUE"""),6.0)</f>
        <v>6</v>
      </c>
      <c r="O5" s="52">
        <f>IFERROR(__xludf.DUMMYFUNCTION("""COMPUTED_VALUE"""),5.0)</f>
        <v>5</v>
      </c>
      <c r="P5" s="52">
        <f>IFERROR(__xludf.DUMMYFUNCTION("""COMPUTED_VALUE"""),4.0)</f>
        <v>4</v>
      </c>
      <c r="Q5" s="52">
        <f>IFERROR(__xludf.DUMMYFUNCTION("""COMPUTED_VALUE"""),3.0)</f>
        <v>3</v>
      </c>
      <c r="R5" s="52">
        <f>IFERROR(__xludf.DUMMYFUNCTION("""COMPUTED_VALUE"""),4.0)</f>
        <v>4</v>
      </c>
      <c r="S5" s="52">
        <f>IFERROR(__xludf.DUMMYFUNCTION("""COMPUTED_VALUE"""),5.0)</f>
        <v>5</v>
      </c>
      <c r="T5" s="52">
        <f>IFERROR(__xludf.DUMMYFUNCTION("""COMPUTED_VALUE"""),6.0)</f>
        <v>6</v>
      </c>
      <c r="U5" s="52">
        <f>IFERROR(__xludf.DUMMYFUNCTION("""COMPUTED_VALUE"""),3.0)</f>
        <v>3</v>
      </c>
      <c r="V5" s="52">
        <f>IFERROR(__xludf.DUMMYFUNCTION("""COMPUTED_VALUE"""),5.0)</f>
        <v>5</v>
      </c>
      <c r="W5" s="52">
        <f>IFERROR(__xludf.DUMMYFUNCTION("""COMPUTED_VALUE"""),41.0)</f>
        <v>41</v>
      </c>
      <c r="X5" s="52">
        <f>IFERROR(__xludf.DUMMYFUNCTION("""COMPUTED_VALUE"""),78.0)</f>
        <v>78</v>
      </c>
    </row>
    <row r="6">
      <c r="B6" s="52" t="str">
        <f>IFERROR(__xludf.DUMMYFUNCTION("""COMPUTED_VALUE"""),"x")</f>
        <v>x</v>
      </c>
      <c r="C6" s="52" t="str">
        <f>IFERROR(__xludf.DUMMYFUNCTION("""COMPUTED_VALUE"""),"Nevaeh Figueroa")</f>
        <v>Nevaeh Figueroa</v>
      </c>
      <c r="D6" s="52">
        <f>IFERROR(__xludf.DUMMYFUNCTION("""COMPUTED_VALUE"""),4.0)</f>
        <v>4</v>
      </c>
      <c r="E6" s="52">
        <f>IFERROR(__xludf.DUMMYFUNCTION("""COMPUTED_VALUE"""),6.0)</f>
        <v>6</v>
      </c>
      <c r="F6" s="52">
        <f>IFERROR(__xludf.DUMMYFUNCTION("""COMPUTED_VALUE"""),3.0)</f>
        <v>3</v>
      </c>
      <c r="G6" s="52">
        <f>IFERROR(__xludf.DUMMYFUNCTION("""COMPUTED_VALUE"""),6.0)</f>
        <v>6</v>
      </c>
      <c r="H6" s="52">
        <f>IFERROR(__xludf.DUMMYFUNCTION("""COMPUTED_VALUE"""),5.0)</f>
        <v>5</v>
      </c>
      <c r="I6" s="52">
        <f>IFERROR(__xludf.DUMMYFUNCTION("""COMPUTED_VALUE"""),6.0)</f>
        <v>6</v>
      </c>
      <c r="J6" s="52">
        <f>IFERROR(__xludf.DUMMYFUNCTION("""COMPUTED_VALUE"""),4.0)</f>
        <v>4</v>
      </c>
      <c r="K6" s="52">
        <f>IFERROR(__xludf.DUMMYFUNCTION("""COMPUTED_VALUE"""),4.0)</f>
        <v>4</v>
      </c>
      <c r="L6" s="52">
        <f>IFERROR(__xludf.DUMMYFUNCTION("""COMPUTED_VALUE"""),3.0)</f>
        <v>3</v>
      </c>
      <c r="M6" s="52">
        <f>IFERROR(__xludf.DUMMYFUNCTION("""COMPUTED_VALUE"""),41.0)</f>
        <v>41</v>
      </c>
      <c r="N6" s="52">
        <f>IFERROR(__xludf.DUMMYFUNCTION("""COMPUTED_VALUE"""),12.0)</f>
        <v>12</v>
      </c>
      <c r="O6" s="52">
        <f>IFERROR(__xludf.DUMMYFUNCTION("""COMPUTED_VALUE"""),5.0)</f>
        <v>5</v>
      </c>
      <c r="P6" s="52">
        <f>IFERROR(__xludf.DUMMYFUNCTION("""COMPUTED_VALUE"""),4.0)</f>
        <v>4</v>
      </c>
      <c r="Q6" s="52">
        <f>IFERROR(__xludf.DUMMYFUNCTION("""COMPUTED_VALUE"""),4.0)</f>
        <v>4</v>
      </c>
      <c r="R6" s="52">
        <f>IFERROR(__xludf.DUMMYFUNCTION("""COMPUTED_VALUE"""),5.0)</f>
        <v>5</v>
      </c>
      <c r="S6" s="52">
        <f>IFERROR(__xludf.DUMMYFUNCTION("""COMPUTED_VALUE"""),4.0)</f>
        <v>4</v>
      </c>
      <c r="T6" s="52">
        <f>IFERROR(__xludf.DUMMYFUNCTION("""COMPUTED_VALUE"""),6.0)</f>
        <v>6</v>
      </c>
      <c r="U6" s="52">
        <f>IFERROR(__xludf.DUMMYFUNCTION("""COMPUTED_VALUE"""),3.0)</f>
        <v>3</v>
      </c>
      <c r="V6" s="52">
        <f>IFERROR(__xludf.DUMMYFUNCTION("""COMPUTED_VALUE"""),4.0)</f>
        <v>4</v>
      </c>
      <c r="W6" s="52">
        <f>IFERROR(__xludf.DUMMYFUNCTION("""COMPUTED_VALUE"""),47.0)</f>
        <v>47</v>
      </c>
      <c r="X6" s="52">
        <f>IFERROR(__xludf.DUMMYFUNCTION("""COMPUTED_VALUE"""),88.0)</f>
        <v>88</v>
      </c>
    </row>
    <row r="7">
      <c r="A7" s="47" t="s">
        <v>16</v>
      </c>
      <c r="B7" s="51" t="str">
        <f>IFERROR(__xludf.DUMMYFUNCTION("IMPORTRANGE(Key!$A21,""'Group'!a4:w7"")"),"x")</f>
        <v>x</v>
      </c>
      <c r="C7" s="51" t="str">
        <f>IFERROR(__xludf.DUMMYFUNCTION("""COMPUTED_VALUE"""),"Julia Love")</f>
        <v>Julia Love</v>
      </c>
      <c r="D7" s="52">
        <f>IFERROR(__xludf.DUMMYFUNCTION("""COMPUTED_VALUE"""),5.0)</f>
        <v>5</v>
      </c>
      <c r="E7" s="52">
        <f>IFERROR(__xludf.DUMMYFUNCTION("""COMPUTED_VALUE"""),5.0)</f>
        <v>5</v>
      </c>
      <c r="F7" s="52">
        <f>IFERROR(__xludf.DUMMYFUNCTION("""COMPUTED_VALUE"""),4.0)</f>
        <v>4</v>
      </c>
      <c r="G7" s="52">
        <f>IFERROR(__xludf.DUMMYFUNCTION("""COMPUTED_VALUE"""),5.0)</f>
        <v>5</v>
      </c>
      <c r="H7" s="52">
        <f>IFERROR(__xludf.DUMMYFUNCTION("""COMPUTED_VALUE"""),5.0)</f>
        <v>5</v>
      </c>
      <c r="I7" s="52">
        <f>IFERROR(__xludf.DUMMYFUNCTION("""COMPUTED_VALUE"""),6.0)</f>
        <v>6</v>
      </c>
      <c r="J7" s="52">
        <f>IFERROR(__xludf.DUMMYFUNCTION("""COMPUTED_VALUE"""),3.0)</f>
        <v>3</v>
      </c>
      <c r="K7" s="52">
        <f>IFERROR(__xludf.DUMMYFUNCTION("""COMPUTED_VALUE"""),5.0)</f>
        <v>5</v>
      </c>
      <c r="L7" s="52">
        <f>IFERROR(__xludf.DUMMYFUNCTION("""COMPUTED_VALUE"""),6.0)</f>
        <v>6</v>
      </c>
      <c r="M7" s="52">
        <f>IFERROR(__xludf.DUMMYFUNCTION("""COMPUTED_VALUE"""),44.0)</f>
        <v>44</v>
      </c>
      <c r="N7" s="52">
        <f>IFERROR(__xludf.DUMMYFUNCTION("""COMPUTED_VALUE"""),6.0)</f>
        <v>6</v>
      </c>
      <c r="O7" s="52">
        <f>IFERROR(__xludf.DUMMYFUNCTION("""COMPUTED_VALUE"""),5.0)</f>
        <v>5</v>
      </c>
      <c r="P7" s="52">
        <f>IFERROR(__xludf.DUMMYFUNCTION("""COMPUTED_VALUE"""),4.0)</f>
        <v>4</v>
      </c>
      <c r="Q7" s="52">
        <f>IFERROR(__xludf.DUMMYFUNCTION("""COMPUTED_VALUE"""),5.0)</f>
        <v>5</v>
      </c>
      <c r="R7" s="52">
        <f>IFERROR(__xludf.DUMMYFUNCTION("""COMPUTED_VALUE"""),5.0)</f>
        <v>5</v>
      </c>
      <c r="S7" s="52">
        <f>IFERROR(__xludf.DUMMYFUNCTION("""COMPUTED_VALUE"""),6.0)</f>
        <v>6</v>
      </c>
      <c r="T7" s="52">
        <f>IFERROR(__xludf.DUMMYFUNCTION("""COMPUTED_VALUE"""),6.0)</f>
        <v>6</v>
      </c>
      <c r="U7" s="52">
        <f>IFERROR(__xludf.DUMMYFUNCTION("""COMPUTED_VALUE"""),5.0)</f>
        <v>5</v>
      </c>
      <c r="V7" s="52">
        <f>IFERROR(__xludf.DUMMYFUNCTION("""COMPUTED_VALUE"""),4.0)</f>
        <v>4</v>
      </c>
      <c r="W7" s="52">
        <f>IFERROR(__xludf.DUMMYFUNCTION("""COMPUTED_VALUE"""),46.0)</f>
        <v>46</v>
      </c>
      <c r="X7" s="52">
        <f>IFERROR(__xludf.DUMMYFUNCTION("""COMPUTED_VALUE"""),90.0)</f>
        <v>90</v>
      </c>
    </row>
    <row r="8">
      <c r="B8" s="52" t="str">
        <f>IFERROR(__xludf.DUMMYFUNCTION("""COMPUTED_VALUE"""),"x")</f>
        <v>x</v>
      </c>
      <c r="C8" s="52" t="str">
        <f>IFERROR(__xludf.DUMMYFUNCTION("""COMPUTED_VALUE"""),"Kayla Hage")</f>
        <v>Kayla Hage</v>
      </c>
      <c r="D8" s="52">
        <f>IFERROR(__xludf.DUMMYFUNCTION("""COMPUTED_VALUE"""),6.0)</f>
        <v>6</v>
      </c>
      <c r="E8" s="52">
        <f>IFERROR(__xludf.DUMMYFUNCTION("""COMPUTED_VALUE"""),5.0)</f>
        <v>5</v>
      </c>
      <c r="F8" s="52">
        <f>IFERROR(__xludf.DUMMYFUNCTION("""COMPUTED_VALUE"""),4.0)</f>
        <v>4</v>
      </c>
      <c r="G8" s="52">
        <f>IFERROR(__xludf.DUMMYFUNCTION("""COMPUTED_VALUE"""),9.0)</f>
        <v>9</v>
      </c>
      <c r="H8" s="52">
        <f>IFERROR(__xludf.DUMMYFUNCTION("""COMPUTED_VALUE"""),7.0)</f>
        <v>7</v>
      </c>
      <c r="I8" s="52">
        <f>IFERROR(__xludf.DUMMYFUNCTION("""COMPUTED_VALUE"""),5.0)</f>
        <v>5</v>
      </c>
      <c r="J8" s="52">
        <f>IFERROR(__xludf.DUMMYFUNCTION("""COMPUTED_VALUE"""),5.0)</f>
        <v>5</v>
      </c>
      <c r="K8" s="52">
        <f>IFERROR(__xludf.DUMMYFUNCTION("""COMPUTED_VALUE"""),5.0)</f>
        <v>5</v>
      </c>
      <c r="L8" s="52">
        <f>IFERROR(__xludf.DUMMYFUNCTION("""COMPUTED_VALUE"""),4.0)</f>
        <v>4</v>
      </c>
      <c r="M8" s="52">
        <f>IFERROR(__xludf.DUMMYFUNCTION("""COMPUTED_VALUE"""),50.0)</f>
        <v>50</v>
      </c>
      <c r="N8" s="52">
        <f>IFERROR(__xludf.DUMMYFUNCTION("""COMPUTED_VALUE"""),7.0)</f>
        <v>7</v>
      </c>
      <c r="O8" s="52">
        <f>IFERROR(__xludf.DUMMYFUNCTION("""COMPUTED_VALUE"""),4.0)</f>
        <v>4</v>
      </c>
      <c r="P8" s="52">
        <f>IFERROR(__xludf.DUMMYFUNCTION("""COMPUTED_VALUE"""),6.0)</f>
        <v>6</v>
      </c>
      <c r="Q8" s="52">
        <f>IFERROR(__xludf.DUMMYFUNCTION("""COMPUTED_VALUE"""),4.0)</f>
        <v>4</v>
      </c>
      <c r="R8" s="52">
        <f>IFERROR(__xludf.DUMMYFUNCTION("""COMPUTED_VALUE"""),6.0)</f>
        <v>6</v>
      </c>
      <c r="S8" s="52">
        <f>IFERROR(__xludf.DUMMYFUNCTION("""COMPUTED_VALUE"""),6.0)</f>
        <v>6</v>
      </c>
      <c r="T8" s="52">
        <f>IFERROR(__xludf.DUMMYFUNCTION("""COMPUTED_VALUE"""),5.0)</f>
        <v>5</v>
      </c>
      <c r="U8" s="52">
        <f>IFERROR(__xludf.DUMMYFUNCTION("""COMPUTED_VALUE"""),4.0)</f>
        <v>4</v>
      </c>
      <c r="V8" s="52">
        <f>IFERROR(__xludf.DUMMYFUNCTION("""COMPUTED_VALUE"""),4.0)</f>
        <v>4</v>
      </c>
      <c r="W8" s="52">
        <f>IFERROR(__xludf.DUMMYFUNCTION("""COMPUTED_VALUE"""),46.0)</f>
        <v>46</v>
      </c>
      <c r="X8" s="52">
        <f>IFERROR(__xludf.DUMMYFUNCTION("""COMPUTED_VALUE"""),96.0)</f>
        <v>96</v>
      </c>
    </row>
    <row r="9">
      <c r="B9" s="52" t="str">
        <f>IFERROR(__xludf.DUMMYFUNCTION("""COMPUTED_VALUE"""),"x")</f>
        <v>x</v>
      </c>
      <c r="C9" s="52" t="str">
        <f>IFERROR(__xludf.DUMMYFUNCTION("""COMPUTED_VALUE"""),"Abbie Miller")</f>
        <v>Abbie Miller</v>
      </c>
      <c r="D9" s="52">
        <f>IFERROR(__xludf.DUMMYFUNCTION("""COMPUTED_VALUE"""),5.0)</f>
        <v>5</v>
      </c>
      <c r="E9" s="52">
        <f>IFERROR(__xludf.DUMMYFUNCTION("""COMPUTED_VALUE"""),6.0)</f>
        <v>6</v>
      </c>
      <c r="F9" s="52">
        <f>IFERROR(__xludf.DUMMYFUNCTION("""COMPUTED_VALUE"""),3.0)</f>
        <v>3</v>
      </c>
      <c r="G9" s="52">
        <f>IFERROR(__xludf.DUMMYFUNCTION("""COMPUTED_VALUE"""),7.0)</f>
        <v>7</v>
      </c>
      <c r="H9" s="52">
        <f>IFERROR(__xludf.DUMMYFUNCTION("""COMPUTED_VALUE"""),5.0)</f>
        <v>5</v>
      </c>
      <c r="I9" s="52">
        <f>IFERROR(__xludf.DUMMYFUNCTION("""COMPUTED_VALUE"""),7.0)</f>
        <v>7</v>
      </c>
      <c r="J9" s="52">
        <f>IFERROR(__xludf.DUMMYFUNCTION("""COMPUTED_VALUE"""),3.0)</f>
        <v>3</v>
      </c>
      <c r="K9" s="52">
        <f>IFERROR(__xludf.DUMMYFUNCTION("""COMPUTED_VALUE"""),3.0)</f>
        <v>3</v>
      </c>
      <c r="L9" s="52">
        <f>IFERROR(__xludf.DUMMYFUNCTION("""COMPUTED_VALUE"""),5.0)</f>
        <v>5</v>
      </c>
      <c r="M9" s="52">
        <f>IFERROR(__xludf.DUMMYFUNCTION("""COMPUTED_VALUE"""),44.0)</f>
        <v>44</v>
      </c>
      <c r="N9" s="52">
        <f>IFERROR(__xludf.DUMMYFUNCTION("""COMPUTED_VALUE"""),9.0)</f>
        <v>9</v>
      </c>
      <c r="O9" s="52">
        <f>IFERROR(__xludf.DUMMYFUNCTION("""COMPUTED_VALUE"""),6.0)</f>
        <v>6</v>
      </c>
      <c r="P9" s="52">
        <f>IFERROR(__xludf.DUMMYFUNCTION("""COMPUTED_VALUE"""),6.0)</f>
        <v>6</v>
      </c>
      <c r="Q9" s="52">
        <f>IFERROR(__xludf.DUMMYFUNCTION("""COMPUTED_VALUE"""),3.0)</f>
        <v>3</v>
      </c>
      <c r="R9" s="52">
        <f>IFERROR(__xludf.DUMMYFUNCTION("""COMPUTED_VALUE"""),5.0)</f>
        <v>5</v>
      </c>
      <c r="S9" s="52">
        <f>IFERROR(__xludf.DUMMYFUNCTION("""COMPUTED_VALUE"""),3.0)</f>
        <v>3</v>
      </c>
      <c r="T9" s="52">
        <f>IFERROR(__xludf.DUMMYFUNCTION("""COMPUTED_VALUE"""),4.0)</f>
        <v>4</v>
      </c>
      <c r="U9" s="52">
        <f>IFERROR(__xludf.DUMMYFUNCTION("""COMPUTED_VALUE"""),4.0)</f>
        <v>4</v>
      </c>
      <c r="V9" s="52">
        <f>IFERROR(__xludf.DUMMYFUNCTION("""COMPUTED_VALUE"""),4.0)</f>
        <v>4</v>
      </c>
      <c r="W9" s="52">
        <f>IFERROR(__xludf.DUMMYFUNCTION("""COMPUTED_VALUE"""),44.0)</f>
        <v>44</v>
      </c>
      <c r="X9" s="52">
        <f>IFERROR(__xludf.DUMMYFUNCTION("""COMPUTED_VALUE"""),88.0)</f>
        <v>88</v>
      </c>
    </row>
    <row r="10">
      <c r="B10" s="52" t="str">
        <f>IFERROR(__xludf.DUMMYFUNCTION("""COMPUTED_VALUE"""),"x")</f>
        <v>x</v>
      </c>
      <c r="C10" s="52" t="str">
        <f>IFERROR(__xludf.DUMMYFUNCTION("""COMPUTED_VALUE"""),"Ally Laverty")</f>
        <v>Ally Laverty</v>
      </c>
      <c r="D10" s="52">
        <f>IFERROR(__xludf.DUMMYFUNCTION("""COMPUTED_VALUE"""),5.0)</f>
        <v>5</v>
      </c>
      <c r="E10" s="52">
        <f>IFERROR(__xludf.DUMMYFUNCTION("""COMPUTED_VALUE"""),6.0)</f>
        <v>6</v>
      </c>
      <c r="F10" s="52">
        <f>IFERROR(__xludf.DUMMYFUNCTION("""COMPUTED_VALUE"""),3.0)</f>
        <v>3</v>
      </c>
      <c r="G10" s="52">
        <f>IFERROR(__xludf.DUMMYFUNCTION("""COMPUTED_VALUE"""),5.0)</f>
        <v>5</v>
      </c>
      <c r="H10" s="52">
        <f>IFERROR(__xludf.DUMMYFUNCTION("""COMPUTED_VALUE"""),5.0)</f>
        <v>5</v>
      </c>
      <c r="I10" s="52">
        <f>IFERROR(__xludf.DUMMYFUNCTION("""COMPUTED_VALUE"""),6.0)</f>
        <v>6</v>
      </c>
      <c r="J10" s="52">
        <f>IFERROR(__xludf.DUMMYFUNCTION("""COMPUTED_VALUE"""),3.0)</f>
        <v>3</v>
      </c>
      <c r="K10" s="52">
        <f>IFERROR(__xludf.DUMMYFUNCTION("""COMPUTED_VALUE"""),4.0)</f>
        <v>4</v>
      </c>
      <c r="L10" s="52">
        <f>IFERROR(__xludf.DUMMYFUNCTION("""COMPUTED_VALUE"""),6.0)</f>
        <v>6</v>
      </c>
      <c r="M10" s="52">
        <f>IFERROR(__xludf.DUMMYFUNCTION("""COMPUTED_VALUE"""),43.0)</f>
        <v>43</v>
      </c>
      <c r="N10" s="52">
        <f>IFERROR(__xludf.DUMMYFUNCTION("""COMPUTED_VALUE"""),6.0)</f>
        <v>6</v>
      </c>
      <c r="O10" s="52">
        <f>IFERROR(__xludf.DUMMYFUNCTION("""COMPUTED_VALUE"""),4.0)</f>
        <v>4</v>
      </c>
      <c r="P10" s="52">
        <f>IFERROR(__xludf.DUMMYFUNCTION("""COMPUTED_VALUE"""),5.0)</f>
        <v>5</v>
      </c>
      <c r="Q10" s="52">
        <f>IFERROR(__xludf.DUMMYFUNCTION("""COMPUTED_VALUE"""),4.0)</f>
        <v>4</v>
      </c>
      <c r="R10" s="52">
        <f>IFERROR(__xludf.DUMMYFUNCTION("""COMPUTED_VALUE"""),3.0)</f>
        <v>3</v>
      </c>
      <c r="S10" s="52">
        <f>IFERROR(__xludf.DUMMYFUNCTION("""COMPUTED_VALUE"""),4.0)</f>
        <v>4</v>
      </c>
      <c r="T10" s="52">
        <f>IFERROR(__xludf.DUMMYFUNCTION("""COMPUTED_VALUE"""),9.0)</f>
        <v>9</v>
      </c>
      <c r="U10" s="52">
        <f>IFERROR(__xludf.DUMMYFUNCTION("""COMPUTED_VALUE"""),4.0)</f>
        <v>4</v>
      </c>
      <c r="V10" s="52">
        <f>IFERROR(__xludf.DUMMYFUNCTION("""COMPUTED_VALUE"""),5.0)</f>
        <v>5</v>
      </c>
      <c r="W10" s="52">
        <f>IFERROR(__xludf.DUMMYFUNCTION("""COMPUTED_VALUE"""),44.0)</f>
        <v>44</v>
      </c>
      <c r="X10" s="52">
        <f>IFERROR(__xludf.DUMMYFUNCTION("""COMPUTED_VALUE"""),87.0)</f>
        <v>87</v>
      </c>
    </row>
    <row r="11">
      <c r="A11" s="47" t="s">
        <v>23</v>
      </c>
      <c r="B11" s="51" t="str">
        <f>IFERROR(__xludf.DUMMYFUNCTION("IMPORTRANGE(Key!$A22,""'Group'!a4:w7"")"),"")</f>
        <v/>
      </c>
      <c r="C11" s="52" t="str">
        <f>IFERROR(__xludf.DUMMYFUNCTION("""COMPUTED_VALUE"""),"Bailey Weg")</f>
        <v>Bailey Weg</v>
      </c>
      <c r="D11" s="52">
        <f>IFERROR(__xludf.DUMMYFUNCTION("""COMPUTED_VALUE"""),6.0)</f>
        <v>6</v>
      </c>
      <c r="E11" s="52">
        <f>IFERROR(__xludf.DUMMYFUNCTION("""COMPUTED_VALUE"""),5.0)</f>
        <v>5</v>
      </c>
      <c r="F11" s="52">
        <f>IFERROR(__xludf.DUMMYFUNCTION("""COMPUTED_VALUE"""),3.0)</f>
        <v>3</v>
      </c>
      <c r="G11" s="52">
        <f>IFERROR(__xludf.DUMMYFUNCTION("""COMPUTED_VALUE"""),5.0)</f>
        <v>5</v>
      </c>
      <c r="H11" s="52">
        <f>IFERROR(__xludf.DUMMYFUNCTION("""COMPUTED_VALUE"""),6.0)</f>
        <v>6</v>
      </c>
      <c r="I11" s="52">
        <f>IFERROR(__xludf.DUMMYFUNCTION("""COMPUTED_VALUE"""),5.0)</f>
        <v>5</v>
      </c>
      <c r="J11" s="52">
        <f>IFERROR(__xludf.DUMMYFUNCTION("""COMPUTED_VALUE"""),4.0)</f>
        <v>4</v>
      </c>
      <c r="K11" s="52">
        <f>IFERROR(__xludf.DUMMYFUNCTION("""COMPUTED_VALUE"""),6.0)</f>
        <v>6</v>
      </c>
      <c r="L11" s="52">
        <f>IFERROR(__xludf.DUMMYFUNCTION("""COMPUTED_VALUE"""),7.0)</f>
        <v>7</v>
      </c>
      <c r="M11" s="52">
        <f>IFERROR(__xludf.DUMMYFUNCTION("""COMPUTED_VALUE"""),47.0)</f>
        <v>47</v>
      </c>
      <c r="N11" s="52">
        <f>IFERROR(__xludf.DUMMYFUNCTION("""COMPUTED_VALUE"""),7.0)</f>
        <v>7</v>
      </c>
      <c r="O11" s="52">
        <f>IFERROR(__xludf.DUMMYFUNCTION("""COMPUTED_VALUE"""),6.0)</f>
        <v>6</v>
      </c>
      <c r="P11" s="52">
        <f>IFERROR(__xludf.DUMMYFUNCTION("""COMPUTED_VALUE"""),5.0)</f>
        <v>5</v>
      </c>
      <c r="Q11" s="52">
        <f>IFERROR(__xludf.DUMMYFUNCTION("""COMPUTED_VALUE"""),5.0)</f>
        <v>5</v>
      </c>
      <c r="R11" s="52">
        <f>IFERROR(__xludf.DUMMYFUNCTION("""COMPUTED_VALUE"""),5.0)</f>
        <v>5</v>
      </c>
      <c r="S11" s="52">
        <f>IFERROR(__xludf.DUMMYFUNCTION("""COMPUTED_VALUE"""),4.0)</f>
        <v>4</v>
      </c>
      <c r="T11" s="52">
        <f>IFERROR(__xludf.DUMMYFUNCTION("""COMPUTED_VALUE"""),6.0)</f>
        <v>6</v>
      </c>
      <c r="U11" s="52">
        <f>IFERROR(__xludf.DUMMYFUNCTION("""COMPUTED_VALUE"""),4.0)</f>
        <v>4</v>
      </c>
      <c r="V11" s="52">
        <f>IFERROR(__xludf.DUMMYFUNCTION("""COMPUTED_VALUE"""),5.0)</f>
        <v>5</v>
      </c>
      <c r="W11" s="52">
        <f>IFERROR(__xludf.DUMMYFUNCTION("""COMPUTED_VALUE"""),47.0)</f>
        <v>47</v>
      </c>
      <c r="X11" s="52">
        <f>IFERROR(__xludf.DUMMYFUNCTION("""COMPUTED_VALUE"""),94.0)</f>
        <v>94</v>
      </c>
    </row>
    <row r="12">
      <c r="B12" s="52" t="str">
        <f>IFERROR(__xludf.DUMMYFUNCTION("""COMPUTED_VALUE"""),"x")</f>
        <v>x</v>
      </c>
      <c r="C12" s="52" t="str">
        <f>IFERROR(__xludf.DUMMYFUNCTION("""COMPUTED_VALUE"""),"Lindsey Belnap")</f>
        <v>Lindsey Belnap</v>
      </c>
      <c r="D12" s="52">
        <f>IFERROR(__xludf.DUMMYFUNCTION("""COMPUTED_VALUE"""),4.0)</f>
        <v>4</v>
      </c>
      <c r="E12" s="52">
        <f>IFERROR(__xludf.DUMMYFUNCTION("""COMPUTED_VALUE"""),6.0)</f>
        <v>6</v>
      </c>
      <c r="F12" s="52">
        <f>IFERROR(__xludf.DUMMYFUNCTION("""COMPUTED_VALUE"""),4.0)</f>
        <v>4</v>
      </c>
      <c r="G12" s="52">
        <f>IFERROR(__xludf.DUMMYFUNCTION("""COMPUTED_VALUE"""),6.0)</f>
        <v>6</v>
      </c>
      <c r="H12" s="52">
        <f>IFERROR(__xludf.DUMMYFUNCTION("""COMPUTED_VALUE"""),6.0)</f>
        <v>6</v>
      </c>
      <c r="I12" s="52">
        <f>IFERROR(__xludf.DUMMYFUNCTION("""COMPUTED_VALUE"""),6.0)</f>
        <v>6</v>
      </c>
      <c r="J12" s="52">
        <f>IFERROR(__xludf.DUMMYFUNCTION("""COMPUTED_VALUE"""),4.0)</f>
        <v>4</v>
      </c>
      <c r="K12" s="52">
        <f>IFERROR(__xludf.DUMMYFUNCTION("""COMPUTED_VALUE"""),5.0)</f>
        <v>5</v>
      </c>
      <c r="L12" s="52">
        <f>IFERROR(__xludf.DUMMYFUNCTION("""COMPUTED_VALUE"""),6.0)</f>
        <v>6</v>
      </c>
      <c r="M12" s="52">
        <f>IFERROR(__xludf.DUMMYFUNCTION("""COMPUTED_VALUE"""),47.0)</f>
        <v>47</v>
      </c>
      <c r="N12" s="52">
        <f>IFERROR(__xludf.DUMMYFUNCTION("""COMPUTED_VALUE"""),6.0)</f>
        <v>6</v>
      </c>
      <c r="O12" s="52">
        <f>IFERROR(__xludf.DUMMYFUNCTION("""COMPUTED_VALUE"""),4.0)</f>
        <v>4</v>
      </c>
      <c r="P12" s="52">
        <f>IFERROR(__xludf.DUMMYFUNCTION("""COMPUTED_VALUE"""),6.0)</f>
        <v>6</v>
      </c>
      <c r="Q12" s="52">
        <f>IFERROR(__xludf.DUMMYFUNCTION("""COMPUTED_VALUE"""),6.0)</f>
        <v>6</v>
      </c>
      <c r="R12" s="52">
        <f>IFERROR(__xludf.DUMMYFUNCTION("""COMPUTED_VALUE"""),5.0)</f>
        <v>5</v>
      </c>
      <c r="S12" s="52">
        <f>IFERROR(__xludf.DUMMYFUNCTION("""COMPUTED_VALUE"""),4.0)</f>
        <v>4</v>
      </c>
      <c r="T12" s="52">
        <f>IFERROR(__xludf.DUMMYFUNCTION("""COMPUTED_VALUE"""),6.0)</f>
        <v>6</v>
      </c>
      <c r="U12" s="52">
        <f>IFERROR(__xludf.DUMMYFUNCTION("""COMPUTED_VALUE"""),3.0)</f>
        <v>3</v>
      </c>
      <c r="V12" s="52">
        <f>IFERROR(__xludf.DUMMYFUNCTION("""COMPUTED_VALUE"""),5.0)</f>
        <v>5</v>
      </c>
      <c r="W12" s="52">
        <f>IFERROR(__xludf.DUMMYFUNCTION("""COMPUTED_VALUE"""),45.0)</f>
        <v>45</v>
      </c>
      <c r="X12" s="52">
        <f>IFERROR(__xludf.DUMMYFUNCTION("""COMPUTED_VALUE"""),92.0)</f>
        <v>92</v>
      </c>
    </row>
    <row r="13">
      <c r="B13" s="52" t="str">
        <f>IFERROR(__xludf.DUMMYFUNCTION("""COMPUTED_VALUE"""),"x")</f>
        <v>x</v>
      </c>
      <c r="C13" s="52" t="str">
        <f>IFERROR(__xludf.DUMMYFUNCTION("""COMPUTED_VALUE"""),"Olivia Sorlie")</f>
        <v>Olivia Sorlie</v>
      </c>
      <c r="D13" s="52">
        <f>IFERROR(__xludf.DUMMYFUNCTION("""COMPUTED_VALUE"""),5.0)</f>
        <v>5</v>
      </c>
      <c r="E13" s="52">
        <f>IFERROR(__xludf.DUMMYFUNCTION("""COMPUTED_VALUE"""),7.0)</f>
        <v>7</v>
      </c>
      <c r="F13" s="52">
        <f>IFERROR(__xludf.DUMMYFUNCTION("""COMPUTED_VALUE"""),4.0)</f>
        <v>4</v>
      </c>
      <c r="G13" s="52">
        <f>IFERROR(__xludf.DUMMYFUNCTION("""COMPUTED_VALUE"""),4.0)</f>
        <v>4</v>
      </c>
      <c r="H13" s="52">
        <f>IFERROR(__xludf.DUMMYFUNCTION("""COMPUTED_VALUE"""),5.0)</f>
        <v>5</v>
      </c>
      <c r="I13" s="52">
        <f>IFERROR(__xludf.DUMMYFUNCTION("""COMPUTED_VALUE"""),4.0)</f>
        <v>4</v>
      </c>
      <c r="J13" s="52">
        <f>IFERROR(__xludf.DUMMYFUNCTION("""COMPUTED_VALUE"""),5.0)</f>
        <v>5</v>
      </c>
      <c r="K13" s="52">
        <f>IFERROR(__xludf.DUMMYFUNCTION("""COMPUTED_VALUE"""),4.0)</f>
        <v>4</v>
      </c>
      <c r="L13" s="52">
        <f>IFERROR(__xludf.DUMMYFUNCTION("""COMPUTED_VALUE"""),5.0)</f>
        <v>5</v>
      </c>
      <c r="M13" s="52">
        <f>IFERROR(__xludf.DUMMYFUNCTION("""COMPUTED_VALUE"""),43.0)</f>
        <v>43</v>
      </c>
      <c r="N13" s="52">
        <f>IFERROR(__xludf.DUMMYFUNCTION("""COMPUTED_VALUE"""),8.0)</f>
        <v>8</v>
      </c>
      <c r="O13" s="52">
        <f>IFERROR(__xludf.DUMMYFUNCTION("""COMPUTED_VALUE"""),5.0)</f>
        <v>5</v>
      </c>
      <c r="P13" s="52">
        <f>IFERROR(__xludf.DUMMYFUNCTION("""COMPUTED_VALUE"""),4.0)</f>
        <v>4</v>
      </c>
      <c r="Q13" s="52">
        <f>IFERROR(__xludf.DUMMYFUNCTION("""COMPUTED_VALUE"""),3.0)</f>
        <v>3</v>
      </c>
      <c r="R13" s="52">
        <f>IFERROR(__xludf.DUMMYFUNCTION("""COMPUTED_VALUE"""),5.0)</f>
        <v>5</v>
      </c>
      <c r="S13" s="52">
        <f>IFERROR(__xludf.DUMMYFUNCTION("""COMPUTED_VALUE"""),5.0)</f>
        <v>5</v>
      </c>
      <c r="T13" s="52">
        <f>IFERROR(__xludf.DUMMYFUNCTION("""COMPUTED_VALUE"""),7.0)</f>
        <v>7</v>
      </c>
      <c r="U13" s="52">
        <f>IFERROR(__xludf.DUMMYFUNCTION("""COMPUTED_VALUE"""),4.0)</f>
        <v>4</v>
      </c>
      <c r="V13" s="52">
        <f>IFERROR(__xludf.DUMMYFUNCTION("""COMPUTED_VALUE"""),6.0)</f>
        <v>6</v>
      </c>
      <c r="W13" s="52">
        <f>IFERROR(__xludf.DUMMYFUNCTION("""COMPUTED_VALUE"""),47.0)</f>
        <v>47</v>
      </c>
      <c r="X13" s="52">
        <f>IFERROR(__xludf.DUMMYFUNCTION("""COMPUTED_VALUE"""),90.0)</f>
        <v>90</v>
      </c>
    </row>
    <row r="14">
      <c r="B14" s="52" t="str">
        <f>IFERROR(__xludf.DUMMYFUNCTION("""COMPUTED_VALUE"""),"x")</f>
        <v>x</v>
      </c>
      <c r="C14" s="52" t="str">
        <f>IFERROR(__xludf.DUMMYFUNCTION("""COMPUTED_VALUE"""),"Allison Witt")</f>
        <v>Allison Witt</v>
      </c>
      <c r="D14" s="52">
        <f>IFERROR(__xludf.DUMMYFUNCTION("""COMPUTED_VALUE"""),5.0)</f>
        <v>5</v>
      </c>
      <c r="E14" s="52">
        <f>IFERROR(__xludf.DUMMYFUNCTION("""COMPUTED_VALUE"""),6.0)</f>
        <v>6</v>
      </c>
      <c r="F14" s="52">
        <f>IFERROR(__xludf.DUMMYFUNCTION("""COMPUTED_VALUE"""),3.0)</f>
        <v>3</v>
      </c>
      <c r="G14" s="52">
        <f>IFERROR(__xludf.DUMMYFUNCTION("""COMPUTED_VALUE"""),4.0)</f>
        <v>4</v>
      </c>
      <c r="H14" s="52">
        <f>IFERROR(__xludf.DUMMYFUNCTION("""COMPUTED_VALUE"""),5.0)</f>
        <v>5</v>
      </c>
      <c r="I14" s="52">
        <f>IFERROR(__xludf.DUMMYFUNCTION("""COMPUTED_VALUE"""),6.0)</f>
        <v>6</v>
      </c>
      <c r="J14" s="52">
        <f>IFERROR(__xludf.DUMMYFUNCTION("""COMPUTED_VALUE"""),4.0)</f>
        <v>4</v>
      </c>
      <c r="K14" s="52">
        <f>IFERROR(__xludf.DUMMYFUNCTION("""COMPUTED_VALUE"""),5.0)</f>
        <v>5</v>
      </c>
      <c r="L14" s="52">
        <f>IFERROR(__xludf.DUMMYFUNCTION("""COMPUTED_VALUE"""),5.0)</f>
        <v>5</v>
      </c>
      <c r="M14" s="52">
        <f>IFERROR(__xludf.DUMMYFUNCTION("""COMPUTED_VALUE"""),43.0)</f>
        <v>43</v>
      </c>
      <c r="N14" s="52">
        <f>IFERROR(__xludf.DUMMYFUNCTION("""COMPUTED_VALUE"""),7.0)</f>
        <v>7</v>
      </c>
      <c r="O14" s="52">
        <f>IFERROR(__xludf.DUMMYFUNCTION("""COMPUTED_VALUE"""),5.0)</f>
        <v>5</v>
      </c>
      <c r="P14" s="52">
        <f>IFERROR(__xludf.DUMMYFUNCTION("""COMPUTED_VALUE"""),7.0)</f>
        <v>7</v>
      </c>
      <c r="Q14" s="52">
        <f>IFERROR(__xludf.DUMMYFUNCTION("""COMPUTED_VALUE"""),4.0)</f>
        <v>4</v>
      </c>
      <c r="R14" s="52">
        <f>IFERROR(__xludf.DUMMYFUNCTION("""COMPUTED_VALUE"""),5.0)</f>
        <v>5</v>
      </c>
      <c r="S14" s="52">
        <f>IFERROR(__xludf.DUMMYFUNCTION("""COMPUTED_VALUE"""),6.0)</f>
        <v>6</v>
      </c>
      <c r="T14" s="52">
        <f>IFERROR(__xludf.DUMMYFUNCTION("""COMPUTED_VALUE"""),6.0)</f>
        <v>6</v>
      </c>
      <c r="U14" s="52">
        <f>IFERROR(__xludf.DUMMYFUNCTION("""COMPUTED_VALUE"""),3.0)</f>
        <v>3</v>
      </c>
      <c r="V14" s="52">
        <f>IFERROR(__xludf.DUMMYFUNCTION("""COMPUTED_VALUE"""),6.0)</f>
        <v>6</v>
      </c>
      <c r="W14" s="52">
        <f>IFERROR(__xludf.DUMMYFUNCTION("""COMPUTED_VALUE"""),49.0)</f>
        <v>49</v>
      </c>
      <c r="X14" s="52">
        <f>IFERROR(__xludf.DUMMYFUNCTION("""COMPUTED_VALUE"""),92.0)</f>
        <v>92</v>
      </c>
    </row>
    <row r="15">
      <c r="A15" s="47" t="s">
        <v>30</v>
      </c>
      <c r="B15" s="51" t="str">
        <f>IFERROR(__xludf.DUMMYFUNCTION("IMPORTRANGE(Key!$A23,""'Group'!a4:w7"")"),"x")</f>
        <v>x</v>
      </c>
      <c r="C15" s="51" t="str">
        <f>IFERROR(__xludf.DUMMYFUNCTION("""COMPUTED_VALUE"""),"Libby Douma")</f>
        <v>Libby Douma</v>
      </c>
      <c r="D15" s="52">
        <f>IFERROR(__xludf.DUMMYFUNCTION("""COMPUTED_VALUE"""),6.0)</f>
        <v>6</v>
      </c>
      <c r="E15" s="52">
        <f>IFERROR(__xludf.DUMMYFUNCTION("""COMPUTED_VALUE"""),6.0)</f>
        <v>6</v>
      </c>
      <c r="F15" s="52">
        <f>IFERROR(__xludf.DUMMYFUNCTION("""COMPUTED_VALUE"""),5.0)</f>
        <v>5</v>
      </c>
      <c r="G15" s="52">
        <f>IFERROR(__xludf.DUMMYFUNCTION("""COMPUTED_VALUE"""),6.0)</f>
        <v>6</v>
      </c>
      <c r="H15" s="52">
        <f>IFERROR(__xludf.DUMMYFUNCTION("""COMPUTED_VALUE"""),5.0)</f>
        <v>5</v>
      </c>
      <c r="I15" s="52">
        <f>IFERROR(__xludf.DUMMYFUNCTION("""COMPUTED_VALUE"""),4.0)</f>
        <v>4</v>
      </c>
      <c r="J15" s="52">
        <f>IFERROR(__xludf.DUMMYFUNCTION("""COMPUTED_VALUE"""),3.0)</f>
        <v>3</v>
      </c>
      <c r="K15" s="52">
        <f>IFERROR(__xludf.DUMMYFUNCTION("""COMPUTED_VALUE"""),5.0)</f>
        <v>5</v>
      </c>
      <c r="L15" s="52">
        <f>IFERROR(__xludf.DUMMYFUNCTION("""COMPUTED_VALUE"""),7.0)</f>
        <v>7</v>
      </c>
      <c r="M15" s="52">
        <f>IFERROR(__xludf.DUMMYFUNCTION("""COMPUTED_VALUE"""),47.0)</f>
        <v>47</v>
      </c>
      <c r="N15" s="52">
        <f>IFERROR(__xludf.DUMMYFUNCTION("""COMPUTED_VALUE"""),7.0)</f>
        <v>7</v>
      </c>
      <c r="O15" s="52">
        <f>IFERROR(__xludf.DUMMYFUNCTION("""COMPUTED_VALUE"""),5.0)</f>
        <v>5</v>
      </c>
      <c r="P15" s="52">
        <f>IFERROR(__xludf.DUMMYFUNCTION("""COMPUTED_VALUE"""),4.0)</f>
        <v>4</v>
      </c>
      <c r="Q15" s="52">
        <f>IFERROR(__xludf.DUMMYFUNCTION("""COMPUTED_VALUE"""),4.0)</f>
        <v>4</v>
      </c>
      <c r="R15" s="52">
        <f>IFERROR(__xludf.DUMMYFUNCTION("""COMPUTED_VALUE"""),6.0)</f>
        <v>6</v>
      </c>
      <c r="S15" s="52">
        <f>IFERROR(__xludf.DUMMYFUNCTION("""COMPUTED_VALUE"""),5.0)</f>
        <v>5</v>
      </c>
      <c r="T15" s="52">
        <f>IFERROR(__xludf.DUMMYFUNCTION("""COMPUTED_VALUE"""),5.0)</f>
        <v>5</v>
      </c>
      <c r="U15" s="52">
        <f>IFERROR(__xludf.DUMMYFUNCTION("""COMPUTED_VALUE"""),3.0)</f>
        <v>3</v>
      </c>
      <c r="V15" s="52">
        <f>IFERROR(__xludf.DUMMYFUNCTION("""COMPUTED_VALUE"""),4.0)</f>
        <v>4</v>
      </c>
      <c r="W15" s="52">
        <f>IFERROR(__xludf.DUMMYFUNCTION("""COMPUTED_VALUE"""),43.0)</f>
        <v>43</v>
      </c>
      <c r="X15" s="52">
        <f>IFERROR(__xludf.DUMMYFUNCTION("""COMPUTED_VALUE"""),90.0)</f>
        <v>90</v>
      </c>
    </row>
    <row r="16">
      <c r="B16" s="52" t="str">
        <f>IFERROR(__xludf.DUMMYFUNCTION("""COMPUTED_VALUE"""),"x")</f>
        <v>x</v>
      </c>
      <c r="C16" s="52" t="str">
        <f>IFERROR(__xludf.DUMMYFUNCTION("""COMPUTED_VALUE"""),"Maddison Babbitt")</f>
        <v>Maddison Babbitt</v>
      </c>
      <c r="D16" s="52">
        <f>IFERROR(__xludf.DUMMYFUNCTION("""COMPUTED_VALUE"""),5.0)</f>
        <v>5</v>
      </c>
      <c r="E16" s="52">
        <f>IFERROR(__xludf.DUMMYFUNCTION("""COMPUTED_VALUE"""),9.0)</f>
        <v>9</v>
      </c>
      <c r="F16" s="52">
        <f>IFERROR(__xludf.DUMMYFUNCTION("""COMPUTED_VALUE"""),3.0)</f>
        <v>3</v>
      </c>
      <c r="G16" s="52">
        <f>IFERROR(__xludf.DUMMYFUNCTION("""COMPUTED_VALUE"""),9.0)</f>
        <v>9</v>
      </c>
      <c r="H16" s="52">
        <f>IFERROR(__xludf.DUMMYFUNCTION("""COMPUTED_VALUE"""),5.0)</f>
        <v>5</v>
      </c>
      <c r="I16" s="52">
        <f>IFERROR(__xludf.DUMMYFUNCTION("""COMPUTED_VALUE"""),7.0)</f>
        <v>7</v>
      </c>
      <c r="J16" s="52">
        <f>IFERROR(__xludf.DUMMYFUNCTION("""COMPUTED_VALUE"""),6.0)</f>
        <v>6</v>
      </c>
      <c r="K16" s="52">
        <f>IFERROR(__xludf.DUMMYFUNCTION("""COMPUTED_VALUE"""),7.0)</f>
        <v>7</v>
      </c>
      <c r="L16" s="52">
        <f>IFERROR(__xludf.DUMMYFUNCTION("""COMPUTED_VALUE"""),8.0)</f>
        <v>8</v>
      </c>
      <c r="M16" s="52">
        <f>IFERROR(__xludf.DUMMYFUNCTION("""COMPUTED_VALUE"""),59.0)</f>
        <v>59</v>
      </c>
      <c r="N16" s="52">
        <f>IFERROR(__xludf.DUMMYFUNCTION("""COMPUTED_VALUE"""),8.0)</f>
        <v>8</v>
      </c>
      <c r="O16" s="52">
        <f>IFERROR(__xludf.DUMMYFUNCTION("""COMPUTED_VALUE"""),7.0)</f>
        <v>7</v>
      </c>
      <c r="P16" s="52">
        <f>IFERROR(__xludf.DUMMYFUNCTION("""COMPUTED_VALUE"""),8.0)</f>
        <v>8</v>
      </c>
      <c r="Q16" s="52">
        <f>IFERROR(__xludf.DUMMYFUNCTION("""COMPUTED_VALUE"""),7.0)</f>
        <v>7</v>
      </c>
      <c r="R16" s="52">
        <f>IFERROR(__xludf.DUMMYFUNCTION("""COMPUTED_VALUE"""),6.0)</f>
        <v>6</v>
      </c>
      <c r="S16" s="52">
        <f>IFERROR(__xludf.DUMMYFUNCTION("""COMPUTED_VALUE"""),6.0)</f>
        <v>6</v>
      </c>
      <c r="T16" s="52">
        <f>IFERROR(__xludf.DUMMYFUNCTION("""COMPUTED_VALUE"""),7.0)</f>
        <v>7</v>
      </c>
      <c r="U16" s="52">
        <f>IFERROR(__xludf.DUMMYFUNCTION("""COMPUTED_VALUE"""),6.0)</f>
        <v>6</v>
      </c>
      <c r="V16" s="52">
        <f>IFERROR(__xludf.DUMMYFUNCTION("""COMPUTED_VALUE"""),6.0)</f>
        <v>6</v>
      </c>
      <c r="W16" s="52">
        <f>IFERROR(__xludf.DUMMYFUNCTION("""COMPUTED_VALUE"""),61.0)</f>
        <v>61</v>
      </c>
      <c r="X16" s="52">
        <f>IFERROR(__xludf.DUMMYFUNCTION("""COMPUTED_VALUE"""),120.0)</f>
        <v>120</v>
      </c>
    </row>
    <row r="17">
      <c r="B17" s="52" t="str">
        <f>IFERROR(__xludf.DUMMYFUNCTION("""COMPUTED_VALUE"""),"x")</f>
        <v>x</v>
      </c>
      <c r="C17" s="52" t="str">
        <f>IFERROR(__xludf.DUMMYFUNCTION("""COMPUTED_VALUE"""),"Kelly Baade")</f>
        <v>Kelly Baade</v>
      </c>
      <c r="D17" s="52">
        <f>IFERROR(__xludf.DUMMYFUNCTION("""COMPUTED_VALUE"""),5.0)</f>
        <v>5</v>
      </c>
      <c r="E17" s="52">
        <f>IFERROR(__xludf.DUMMYFUNCTION("""COMPUTED_VALUE"""),9.0)</f>
        <v>9</v>
      </c>
      <c r="F17" s="52">
        <f>IFERROR(__xludf.DUMMYFUNCTION("""COMPUTED_VALUE"""),2.0)</f>
        <v>2</v>
      </c>
      <c r="G17" s="52">
        <f>IFERROR(__xludf.DUMMYFUNCTION("""COMPUTED_VALUE"""),6.0)</f>
        <v>6</v>
      </c>
      <c r="H17" s="52">
        <f>IFERROR(__xludf.DUMMYFUNCTION("""COMPUTED_VALUE"""),6.0)</f>
        <v>6</v>
      </c>
      <c r="I17" s="52">
        <f>IFERROR(__xludf.DUMMYFUNCTION("""COMPUTED_VALUE"""),5.0)</f>
        <v>5</v>
      </c>
      <c r="J17" s="52">
        <f>IFERROR(__xludf.DUMMYFUNCTION("""COMPUTED_VALUE"""),4.0)</f>
        <v>4</v>
      </c>
      <c r="K17" s="52">
        <f>IFERROR(__xludf.DUMMYFUNCTION("""COMPUTED_VALUE"""),4.0)</f>
        <v>4</v>
      </c>
      <c r="L17" s="52">
        <f>IFERROR(__xludf.DUMMYFUNCTION("""COMPUTED_VALUE"""),4.0)</f>
        <v>4</v>
      </c>
      <c r="M17" s="52">
        <f>IFERROR(__xludf.DUMMYFUNCTION("""COMPUTED_VALUE"""),45.0)</f>
        <v>45</v>
      </c>
      <c r="N17" s="52">
        <f>IFERROR(__xludf.DUMMYFUNCTION("""COMPUTED_VALUE"""),10.0)</f>
        <v>10</v>
      </c>
      <c r="O17" s="52">
        <f>IFERROR(__xludf.DUMMYFUNCTION("""COMPUTED_VALUE"""),5.0)</f>
        <v>5</v>
      </c>
      <c r="P17" s="52">
        <f>IFERROR(__xludf.DUMMYFUNCTION("""COMPUTED_VALUE"""),7.0)</f>
        <v>7</v>
      </c>
      <c r="Q17" s="52">
        <f>IFERROR(__xludf.DUMMYFUNCTION("""COMPUTED_VALUE"""),4.0)</f>
        <v>4</v>
      </c>
      <c r="R17" s="52">
        <f>IFERROR(__xludf.DUMMYFUNCTION("""COMPUTED_VALUE"""),5.0)</f>
        <v>5</v>
      </c>
      <c r="S17" s="52">
        <f>IFERROR(__xludf.DUMMYFUNCTION("""COMPUTED_VALUE"""),5.0)</f>
        <v>5</v>
      </c>
      <c r="T17" s="52">
        <f>IFERROR(__xludf.DUMMYFUNCTION("""COMPUTED_VALUE"""),6.0)</f>
        <v>6</v>
      </c>
      <c r="U17" s="52">
        <f>IFERROR(__xludf.DUMMYFUNCTION("""COMPUTED_VALUE"""),3.0)</f>
        <v>3</v>
      </c>
      <c r="V17" s="52">
        <f>IFERROR(__xludf.DUMMYFUNCTION("""COMPUTED_VALUE"""),4.0)</f>
        <v>4</v>
      </c>
      <c r="W17" s="52">
        <f>IFERROR(__xludf.DUMMYFUNCTION("""COMPUTED_VALUE"""),49.0)</f>
        <v>49</v>
      </c>
      <c r="X17" s="52">
        <f>IFERROR(__xludf.DUMMYFUNCTION("""COMPUTED_VALUE"""),94.0)</f>
        <v>94</v>
      </c>
    </row>
    <row r="18">
      <c r="B18" s="52" t="str">
        <f>IFERROR(__xludf.DUMMYFUNCTION("""COMPUTED_VALUE"""),"x")</f>
        <v>x</v>
      </c>
      <c r="C18" s="52" t="str">
        <f>IFERROR(__xludf.DUMMYFUNCTION("""COMPUTED_VALUE"""),"Caroline Garcia")</f>
        <v>Caroline Garcia</v>
      </c>
      <c r="D18" s="52">
        <f>IFERROR(__xludf.DUMMYFUNCTION("""COMPUTED_VALUE"""),4.0)</f>
        <v>4</v>
      </c>
      <c r="E18" s="52">
        <f>IFERROR(__xludf.DUMMYFUNCTION("""COMPUTED_VALUE"""),7.0)</f>
        <v>7</v>
      </c>
      <c r="F18" s="52">
        <f>IFERROR(__xludf.DUMMYFUNCTION("""COMPUTED_VALUE"""),3.0)</f>
        <v>3</v>
      </c>
      <c r="G18" s="52">
        <f>IFERROR(__xludf.DUMMYFUNCTION("""COMPUTED_VALUE"""),5.0)</f>
        <v>5</v>
      </c>
      <c r="H18" s="52">
        <f>IFERROR(__xludf.DUMMYFUNCTION("""COMPUTED_VALUE"""),4.0)</f>
        <v>4</v>
      </c>
      <c r="I18" s="52">
        <f>IFERROR(__xludf.DUMMYFUNCTION("""COMPUTED_VALUE"""),5.0)</f>
        <v>5</v>
      </c>
      <c r="J18" s="52">
        <f>IFERROR(__xludf.DUMMYFUNCTION("""COMPUTED_VALUE"""),4.0)</f>
        <v>4</v>
      </c>
      <c r="K18" s="52">
        <f>IFERROR(__xludf.DUMMYFUNCTION("""COMPUTED_VALUE"""),5.0)</f>
        <v>5</v>
      </c>
      <c r="L18" s="52">
        <f>IFERROR(__xludf.DUMMYFUNCTION("""COMPUTED_VALUE"""),6.0)</f>
        <v>6</v>
      </c>
      <c r="M18" s="52">
        <f>IFERROR(__xludf.DUMMYFUNCTION("""COMPUTED_VALUE"""),43.0)</f>
        <v>43</v>
      </c>
      <c r="N18" s="52">
        <f>IFERROR(__xludf.DUMMYFUNCTION("""COMPUTED_VALUE"""),7.0)</f>
        <v>7</v>
      </c>
      <c r="O18" s="52">
        <f>IFERROR(__xludf.DUMMYFUNCTION("""COMPUTED_VALUE"""),5.0)</f>
        <v>5</v>
      </c>
      <c r="P18" s="52">
        <f>IFERROR(__xludf.DUMMYFUNCTION("""COMPUTED_VALUE"""),5.0)</f>
        <v>5</v>
      </c>
      <c r="Q18" s="52">
        <f>IFERROR(__xludf.DUMMYFUNCTION("""COMPUTED_VALUE"""),3.0)</f>
        <v>3</v>
      </c>
      <c r="R18" s="52">
        <f>IFERROR(__xludf.DUMMYFUNCTION("""COMPUTED_VALUE"""),6.0)</f>
        <v>6</v>
      </c>
      <c r="S18" s="52">
        <f>IFERROR(__xludf.DUMMYFUNCTION("""COMPUTED_VALUE"""),5.0)</f>
        <v>5</v>
      </c>
      <c r="T18" s="52">
        <f>IFERROR(__xludf.DUMMYFUNCTION("""COMPUTED_VALUE"""),6.0)</f>
        <v>6</v>
      </c>
      <c r="U18" s="52">
        <f>IFERROR(__xludf.DUMMYFUNCTION("""COMPUTED_VALUE"""),4.0)</f>
        <v>4</v>
      </c>
      <c r="V18" s="52">
        <f>IFERROR(__xludf.DUMMYFUNCTION("""COMPUTED_VALUE"""),5.0)</f>
        <v>5</v>
      </c>
      <c r="W18" s="52">
        <f>IFERROR(__xludf.DUMMYFUNCTION("""COMPUTED_VALUE"""),46.0)</f>
        <v>46</v>
      </c>
      <c r="X18" s="52">
        <f>IFERROR(__xludf.DUMMYFUNCTION("""COMPUTED_VALUE"""),89.0)</f>
        <v>89</v>
      </c>
    </row>
    <row r="19">
      <c r="A19" s="47" t="s">
        <v>36</v>
      </c>
      <c r="B19" s="51" t="str">
        <f>IFERROR(__xludf.DUMMYFUNCTION("IMPORTRANGE(Key!$A24,""'Group'!a4:w7"")"),"x")</f>
        <v>x</v>
      </c>
      <c r="C19" s="51" t="str">
        <f>IFERROR(__xludf.DUMMYFUNCTION("""COMPUTED_VALUE"""),"Emily Knoche")</f>
        <v>Emily Knoche</v>
      </c>
      <c r="D19" s="52">
        <f>IFERROR(__xludf.DUMMYFUNCTION("""COMPUTED_VALUE"""),5.0)</f>
        <v>5</v>
      </c>
      <c r="E19" s="52">
        <f>IFERROR(__xludf.DUMMYFUNCTION("""COMPUTED_VALUE"""),8.0)</f>
        <v>8</v>
      </c>
      <c r="F19" s="52">
        <f>IFERROR(__xludf.DUMMYFUNCTION("""COMPUTED_VALUE"""),4.0)</f>
        <v>4</v>
      </c>
      <c r="G19" s="52">
        <f>IFERROR(__xludf.DUMMYFUNCTION("""COMPUTED_VALUE"""),4.0)</f>
        <v>4</v>
      </c>
      <c r="H19" s="52">
        <f>IFERROR(__xludf.DUMMYFUNCTION("""COMPUTED_VALUE"""),4.0)</f>
        <v>4</v>
      </c>
      <c r="I19" s="52">
        <f>IFERROR(__xludf.DUMMYFUNCTION("""COMPUTED_VALUE"""),7.0)</f>
        <v>7</v>
      </c>
      <c r="J19" s="52">
        <f>IFERROR(__xludf.DUMMYFUNCTION("""COMPUTED_VALUE"""),4.0)</f>
        <v>4</v>
      </c>
      <c r="K19" s="52">
        <f>IFERROR(__xludf.DUMMYFUNCTION("""COMPUTED_VALUE"""),4.0)</f>
        <v>4</v>
      </c>
      <c r="L19" s="52">
        <f>IFERROR(__xludf.DUMMYFUNCTION("""COMPUTED_VALUE"""),4.0)</f>
        <v>4</v>
      </c>
      <c r="M19" s="52">
        <f>IFERROR(__xludf.DUMMYFUNCTION("""COMPUTED_VALUE"""),44.0)</f>
        <v>44</v>
      </c>
      <c r="N19" s="52">
        <f>IFERROR(__xludf.DUMMYFUNCTION("""COMPUTED_VALUE"""),8.0)</f>
        <v>8</v>
      </c>
      <c r="O19" s="52">
        <f>IFERROR(__xludf.DUMMYFUNCTION("""COMPUTED_VALUE"""),4.0)</f>
        <v>4</v>
      </c>
      <c r="P19" s="52">
        <f>IFERROR(__xludf.DUMMYFUNCTION("""COMPUTED_VALUE"""),4.0)</f>
        <v>4</v>
      </c>
      <c r="Q19" s="52">
        <f>IFERROR(__xludf.DUMMYFUNCTION("""COMPUTED_VALUE"""),4.0)</f>
        <v>4</v>
      </c>
      <c r="R19" s="52">
        <f>IFERROR(__xludf.DUMMYFUNCTION("""COMPUTED_VALUE"""),4.0)</f>
        <v>4</v>
      </c>
      <c r="S19" s="52">
        <f>IFERROR(__xludf.DUMMYFUNCTION("""COMPUTED_VALUE"""),4.0)</f>
        <v>4</v>
      </c>
      <c r="T19" s="52">
        <f>IFERROR(__xludf.DUMMYFUNCTION("""COMPUTED_VALUE"""),5.0)</f>
        <v>5</v>
      </c>
      <c r="U19" s="52">
        <f>IFERROR(__xludf.DUMMYFUNCTION("""COMPUTED_VALUE"""),4.0)</f>
        <v>4</v>
      </c>
      <c r="V19" s="52">
        <f>IFERROR(__xludf.DUMMYFUNCTION("""COMPUTED_VALUE"""),3.0)</f>
        <v>3</v>
      </c>
      <c r="W19" s="52">
        <f>IFERROR(__xludf.DUMMYFUNCTION("""COMPUTED_VALUE"""),40.0)</f>
        <v>40</v>
      </c>
      <c r="X19" s="52">
        <f>IFERROR(__xludf.DUMMYFUNCTION("""COMPUTED_VALUE"""),84.0)</f>
        <v>84</v>
      </c>
    </row>
    <row r="20">
      <c r="B20" s="52" t="str">
        <f>IFERROR(__xludf.DUMMYFUNCTION("""COMPUTED_VALUE"""),"x")</f>
        <v>x</v>
      </c>
      <c r="C20" s="52" t="str">
        <f>IFERROR(__xludf.DUMMYFUNCTION("""COMPUTED_VALUE"""),"Olivia Hopkins")</f>
        <v>Olivia Hopkins</v>
      </c>
      <c r="D20" s="52">
        <f>IFERROR(__xludf.DUMMYFUNCTION("""COMPUTED_VALUE"""),7.0)</f>
        <v>7</v>
      </c>
      <c r="E20" s="52">
        <f>IFERROR(__xludf.DUMMYFUNCTION("""COMPUTED_VALUE"""),5.0)</f>
        <v>5</v>
      </c>
      <c r="F20" s="52">
        <f>IFERROR(__xludf.DUMMYFUNCTION("""COMPUTED_VALUE"""),4.0)</f>
        <v>4</v>
      </c>
      <c r="G20" s="52">
        <f>IFERROR(__xludf.DUMMYFUNCTION("""COMPUTED_VALUE"""),8.0)</f>
        <v>8</v>
      </c>
      <c r="H20" s="52">
        <f>IFERROR(__xludf.DUMMYFUNCTION("""COMPUTED_VALUE"""),5.0)</f>
        <v>5</v>
      </c>
      <c r="I20" s="52">
        <f>IFERROR(__xludf.DUMMYFUNCTION("""COMPUTED_VALUE"""),7.0)</f>
        <v>7</v>
      </c>
      <c r="J20" s="52">
        <f>IFERROR(__xludf.DUMMYFUNCTION("""COMPUTED_VALUE"""),4.0)</f>
        <v>4</v>
      </c>
      <c r="K20" s="52">
        <f>IFERROR(__xludf.DUMMYFUNCTION("""COMPUTED_VALUE"""),7.0)</f>
        <v>7</v>
      </c>
      <c r="L20" s="52">
        <f>IFERROR(__xludf.DUMMYFUNCTION("""COMPUTED_VALUE"""),5.0)</f>
        <v>5</v>
      </c>
      <c r="M20" s="52">
        <f>IFERROR(__xludf.DUMMYFUNCTION("""COMPUTED_VALUE"""),52.0)</f>
        <v>52</v>
      </c>
      <c r="N20" s="52">
        <f>IFERROR(__xludf.DUMMYFUNCTION("""COMPUTED_VALUE"""),12.0)</f>
        <v>12</v>
      </c>
      <c r="O20" s="52">
        <f>IFERROR(__xludf.DUMMYFUNCTION("""COMPUTED_VALUE"""),6.0)</f>
        <v>6</v>
      </c>
      <c r="P20" s="52">
        <f>IFERROR(__xludf.DUMMYFUNCTION("""COMPUTED_VALUE"""),5.0)</f>
        <v>5</v>
      </c>
      <c r="Q20" s="52">
        <f>IFERROR(__xludf.DUMMYFUNCTION("""COMPUTED_VALUE"""),4.0)</f>
        <v>4</v>
      </c>
      <c r="R20" s="52">
        <f>IFERROR(__xludf.DUMMYFUNCTION("""COMPUTED_VALUE"""),8.0)</f>
        <v>8</v>
      </c>
      <c r="S20" s="52">
        <f>IFERROR(__xludf.DUMMYFUNCTION("""COMPUTED_VALUE"""),5.0)</f>
        <v>5</v>
      </c>
      <c r="T20" s="52">
        <f>IFERROR(__xludf.DUMMYFUNCTION("""COMPUTED_VALUE"""),7.0)</f>
        <v>7</v>
      </c>
      <c r="U20" s="52">
        <f>IFERROR(__xludf.DUMMYFUNCTION("""COMPUTED_VALUE"""),4.0)</f>
        <v>4</v>
      </c>
      <c r="V20" s="52">
        <f>IFERROR(__xludf.DUMMYFUNCTION("""COMPUTED_VALUE"""),6.0)</f>
        <v>6</v>
      </c>
      <c r="W20" s="52">
        <f>IFERROR(__xludf.DUMMYFUNCTION("""COMPUTED_VALUE"""),57.0)</f>
        <v>57</v>
      </c>
      <c r="X20" s="52">
        <f>IFERROR(__xludf.DUMMYFUNCTION("""COMPUTED_VALUE"""),109.0)</f>
        <v>109</v>
      </c>
    </row>
    <row r="21">
      <c r="B21" s="52" t="str">
        <f>IFERROR(__xludf.DUMMYFUNCTION("""COMPUTED_VALUE"""),"x")</f>
        <v>x</v>
      </c>
      <c r="C21" s="52" t="str">
        <f>IFERROR(__xludf.DUMMYFUNCTION("""COMPUTED_VALUE"""),"Grace Johanson")</f>
        <v>Grace Johanson</v>
      </c>
      <c r="D21" s="52">
        <f>IFERROR(__xludf.DUMMYFUNCTION("""COMPUTED_VALUE"""),4.0)</f>
        <v>4</v>
      </c>
      <c r="E21" s="52">
        <f>IFERROR(__xludf.DUMMYFUNCTION("""COMPUTED_VALUE"""),5.0)</f>
        <v>5</v>
      </c>
      <c r="F21" s="52">
        <f>IFERROR(__xludf.DUMMYFUNCTION("""COMPUTED_VALUE"""),4.0)</f>
        <v>4</v>
      </c>
      <c r="G21" s="52">
        <f>IFERROR(__xludf.DUMMYFUNCTION("""COMPUTED_VALUE"""),6.0)</f>
        <v>6</v>
      </c>
      <c r="H21" s="52">
        <f>IFERROR(__xludf.DUMMYFUNCTION("""COMPUTED_VALUE"""),4.0)</f>
        <v>4</v>
      </c>
      <c r="I21" s="52">
        <f>IFERROR(__xludf.DUMMYFUNCTION("""COMPUTED_VALUE"""),6.0)</f>
        <v>6</v>
      </c>
      <c r="J21" s="52">
        <f>IFERROR(__xludf.DUMMYFUNCTION("""COMPUTED_VALUE"""),4.0)</f>
        <v>4</v>
      </c>
      <c r="K21" s="52">
        <f>IFERROR(__xludf.DUMMYFUNCTION("""COMPUTED_VALUE"""),4.0)</f>
        <v>4</v>
      </c>
      <c r="L21" s="52">
        <f>IFERROR(__xludf.DUMMYFUNCTION("""COMPUTED_VALUE"""),6.0)</f>
        <v>6</v>
      </c>
      <c r="M21" s="52">
        <f>IFERROR(__xludf.DUMMYFUNCTION("""COMPUTED_VALUE"""),43.0)</f>
        <v>43</v>
      </c>
      <c r="N21" s="52">
        <f>IFERROR(__xludf.DUMMYFUNCTION("""COMPUTED_VALUE"""),12.0)</f>
        <v>12</v>
      </c>
      <c r="O21" s="52">
        <f>IFERROR(__xludf.DUMMYFUNCTION("""COMPUTED_VALUE"""),5.0)</f>
        <v>5</v>
      </c>
      <c r="P21" s="52">
        <f>IFERROR(__xludf.DUMMYFUNCTION("""COMPUTED_VALUE"""),4.0)</f>
        <v>4</v>
      </c>
      <c r="Q21" s="52">
        <f>IFERROR(__xludf.DUMMYFUNCTION("""COMPUTED_VALUE"""),4.0)</f>
        <v>4</v>
      </c>
      <c r="R21" s="52">
        <f>IFERROR(__xludf.DUMMYFUNCTION("""COMPUTED_VALUE"""),6.0)</f>
        <v>6</v>
      </c>
      <c r="S21" s="52">
        <f>IFERROR(__xludf.DUMMYFUNCTION("""COMPUTED_VALUE"""),4.0)</f>
        <v>4</v>
      </c>
      <c r="T21" s="52">
        <f>IFERROR(__xludf.DUMMYFUNCTION("""COMPUTED_VALUE"""),6.0)</f>
        <v>6</v>
      </c>
      <c r="U21" s="52">
        <f>IFERROR(__xludf.DUMMYFUNCTION("""COMPUTED_VALUE"""),3.0)</f>
        <v>3</v>
      </c>
      <c r="V21" s="52">
        <f>IFERROR(__xludf.DUMMYFUNCTION("""COMPUTED_VALUE"""),5.0)</f>
        <v>5</v>
      </c>
      <c r="W21" s="52">
        <f>IFERROR(__xludf.DUMMYFUNCTION("""COMPUTED_VALUE"""),49.0)</f>
        <v>49</v>
      </c>
      <c r="X21" s="52">
        <f>IFERROR(__xludf.DUMMYFUNCTION("""COMPUTED_VALUE"""),92.0)</f>
        <v>92</v>
      </c>
    </row>
    <row r="22">
      <c r="B22" s="52"/>
      <c r="C22" s="52" t="str">
        <f>IFERROR(__xludf.DUMMYFUNCTION("""COMPUTED_VALUE"""),"Lindi Schmelzer")</f>
        <v>Lindi Schmelzer</v>
      </c>
      <c r="D22" s="52">
        <f>IFERROR(__xludf.DUMMYFUNCTION("""COMPUTED_VALUE"""),6.0)</f>
        <v>6</v>
      </c>
      <c r="E22" s="52">
        <f>IFERROR(__xludf.DUMMYFUNCTION("""COMPUTED_VALUE"""),7.0)</f>
        <v>7</v>
      </c>
      <c r="F22" s="52">
        <f>IFERROR(__xludf.DUMMYFUNCTION("""COMPUTED_VALUE"""),3.0)</f>
        <v>3</v>
      </c>
      <c r="G22" s="52">
        <f>IFERROR(__xludf.DUMMYFUNCTION("""COMPUTED_VALUE"""),5.0)</f>
        <v>5</v>
      </c>
      <c r="H22" s="52">
        <f>IFERROR(__xludf.DUMMYFUNCTION("""COMPUTED_VALUE"""),6.0)</f>
        <v>6</v>
      </c>
      <c r="I22" s="52">
        <f>IFERROR(__xludf.DUMMYFUNCTION("""COMPUTED_VALUE"""),7.0)</f>
        <v>7</v>
      </c>
      <c r="J22" s="52">
        <f>IFERROR(__xludf.DUMMYFUNCTION("""COMPUTED_VALUE"""),4.0)</f>
        <v>4</v>
      </c>
      <c r="K22" s="52">
        <f>IFERROR(__xludf.DUMMYFUNCTION("""COMPUTED_VALUE"""),6.0)</f>
        <v>6</v>
      </c>
      <c r="L22" s="52">
        <f>IFERROR(__xludf.DUMMYFUNCTION("""COMPUTED_VALUE"""),7.0)</f>
        <v>7</v>
      </c>
      <c r="M22" s="52">
        <f>IFERROR(__xludf.DUMMYFUNCTION("""COMPUTED_VALUE"""),51.0)</f>
        <v>51</v>
      </c>
      <c r="N22" s="52">
        <f>IFERROR(__xludf.DUMMYFUNCTION("""COMPUTED_VALUE"""),8.0)</f>
        <v>8</v>
      </c>
      <c r="O22" s="52">
        <f>IFERROR(__xludf.DUMMYFUNCTION("""COMPUTED_VALUE"""),5.0)</f>
        <v>5</v>
      </c>
      <c r="P22" s="52">
        <f>IFERROR(__xludf.DUMMYFUNCTION("""COMPUTED_VALUE"""),4.0)</f>
        <v>4</v>
      </c>
      <c r="Q22" s="52">
        <f>IFERROR(__xludf.DUMMYFUNCTION("""COMPUTED_VALUE"""),5.0)</f>
        <v>5</v>
      </c>
      <c r="R22" s="52">
        <f>IFERROR(__xludf.DUMMYFUNCTION("""COMPUTED_VALUE"""),5.0)</f>
        <v>5</v>
      </c>
      <c r="S22" s="52">
        <f>IFERROR(__xludf.DUMMYFUNCTION("""COMPUTED_VALUE"""),3.0)</f>
        <v>3</v>
      </c>
      <c r="T22" s="52">
        <f>IFERROR(__xludf.DUMMYFUNCTION("""COMPUTED_VALUE"""),7.0)</f>
        <v>7</v>
      </c>
      <c r="U22" s="52">
        <f>IFERROR(__xludf.DUMMYFUNCTION("""COMPUTED_VALUE"""),3.0)</f>
        <v>3</v>
      </c>
      <c r="V22" s="52">
        <f>IFERROR(__xludf.DUMMYFUNCTION("""COMPUTED_VALUE"""),5.0)</f>
        <v>5</v>
      </c>
      <c r="W22" s="52">
        <f>IFERROR(__xludf.DUMMYFUNCTION("""COMPUTED_VALUE"""),45.0)</f>
        <v>45</v>
      </c>
      <c r="X22" s="52">
        <f>IFERROR(__xludf.DUMMYFUNCTION("""COMPUTED_VALUE"""),96.0)</f>
        <v>96</v>
      </c>
    </row>
    <row r="23">
      <c r="A23" s="47" t="s">
        <v>43</v>
      </c>
      <c r="B23" s="51" t="str">
        <f>IFERROR(__xludf.DUMMYFUNCTION("IMPORTRANGE(Key!$A25,""'Group'!a4:w7"")"),"x")</f>
        <v>x</v>
      </c>
      <c r="C23" s="51" t="str">
        <f>IFERROR(__xludf.DUMMYFUNCTION("""COMPUTED_VALUE"""),"Hudson Woloss")</f>
        <v>Hudson Woloss</v>
      </c>
      <c r="D23" s="52">
        <f>IFERROR(__xludf.DUMMYFUNCTION("""COMPUTED_VALUE"""),4.0)</f>
        <v>4</v>
      </c>
      <c r="E23" s="52">
        <f>IFERROR(__xludf.DUMMYFUNCTION("""COMPUTED_VALUE"""),5.0)</f>
        <v>5</v>
      </c>
      <c r="F23" s="52">
        <f>IFERROR(__xludf.DUMMYFUNCTION("""COMPUTED_VALUE"""),3.0)</f>
        <v>3</v>
      </c>
      <c r="G23" s="52">
        <f>IFERROR(__xludf.DUMMYFUNCTION("""COMPUTED_VALUE"""),4.0)</f>
        <v>4</v>
      </c>
      <c r="H23" s="52">
        <f>IFERROR(__xludf.DUMMYFUNCTION("""COMPUTED_VALUE"""),4.0)</f>
        <v>4</v>
      </c>
      <c r="I23" s="52">
        <f>IFERROR(__xludf.DUMMYFUNCTION("""COMPUTED_VALUE"""),6.0)</f>
        <v>6</v>
      </c>
      <c r="J23" s="52">
        <f>IFERROR(__xludf.DUMMYFUNCTION("""COMPUTED_VALUE"""),5.0)</f>
        <v>5</v>
      </c>
      <c r="K23" s="52">
        <f>IFERROR(__xludf.DUMMYFUNCTION("""COMPUTED_VALUE"""),5.0)</f>
        <v>5</v>
      </c>
      <c r="L23" s="52">
        <f>IFERROR(__xludf.DUMMYFUNCTION("""COMPUTED_VALUE"""),4.0)</f>
        <v>4</v>
      </c>
      <c r="M23" s="52">
        <f>IFERROR(__xludf.DUMMYFUNCTION("""COMPUTED_VALUE"""),40.0)</f>
        <v>40</v>
      </c>
      <c r="N23" s="52">
        <f>IFERROR(__xludf.DUMMYFUNCTION("""COMPUTED_VALUE"""),6.0)</f>
        <v>6</v>
      </c>
      <c r="O23" s="52">
        <f>IFERROR(__xludf.DUMMYFUNCTION("""COMPUTED_VALUE"""),4.0)</f>
        <v>4</v>
      </c>
      <c r="P23" s="52">
        <f>IFERROR(__xludf.DUMMYFUNCTION("""COMPUTED_VALUE"""),4.0)</f>
        <v>4</v>
      </c>
      <c r="Q23" s="52">
        <f>IFERROR(__xludf.DUMMYFUNCTION("""COMPUTED_VALUE"""),4.0)</f>
        <v>4</v>
      </c>
      <c r="R23" s="52">
        <f>IFERROR(__xludf.DUMMYFUNCTION("""COMPUTED_VALUE"""),5.0)</f>
        <v>5</v>
      </c>
      <c r="S23" s="52">
        <f>IFERROR(__xludf.DUMMYFUNCTION("""COMPUTED_VALUE"""),4.0)</f>
        <v>4</v>
      </c>
      <c r="T23" s="52">
        <f>IFERROR(__xludf.DUMMYFUNCTION("""COMPUTED_VALUE"""),4.0)</f>
        <v>4</v>
      </c>
      <c r="U23" s="52">
        <f>IFERROR(__xludf.DUMMYFUNCTION("""COMPUTED_VALUE"""),3.0)</f>
        <v>3</v>
      </c>
      <c r="V23" s="52">
        <f>IFERROR(__xludf.DUMMYFUNCTION("""COMPUTED_VALUE"""),3.0)</f>
        <v>3</v>
      </c>
      <c r="W23" s="52">
        <f>IFERROR(__xludf.DUMMYFUNCTION("""COMPUTED_VALUE"""),37.0)</f>
        <v>37</v>
      </c>
      <c r="X23" s="52">
        <f>IFERROR(__xludf.DUMMYFUNCTION("""COMPUTED_VALUE"""),77.0)</f>
        <v>77</v>
      </c>
    </row>
    <row r="24">
      <c r="B24" s="52" t="str">
        <f>IFERROR(__xludf.DUMMYFUNCTION("""COMPUTED_VALUE"""),"x")</f>
        <v>x</v>
      </c>
      <c r="C24" s="52" t="str">
        <f>IFERROR(__xludf.DUMMYFUNCTION("""COMPUTED_VALUE"""),"Emily Grosjesk")</f>
        <v>Emily Grosjesk</v>
      </c>
      <c r="D24" s="52">
        <f>IFERROR(__xludf.DUMMYFUNCTION("""COMPUTED_VALUE"""),6.0)</f>
        <v>6</v>
      </c>
      <c r="E24" s="52">
        <f>IFERROR(__xludf.DUMMYFUNCTION("""COMPUTED_VALUE"""),6.0)</f>
        <v>6</v>
      </c>
      <c r="F24" s="52">
        <f>IFERROR(__xludf.DUMMYFUNCTION("""COMPUTED_VALUE"""),3.0)</f>
        <v>3</v>
      </c>
      <c r="G24" s="52">
        <f>IFERROR(__xludf.DUMMYFUNCTION("""COMPUTED_VALUE"""),6.0)</f>
        <v>6</v>
      </c>
      <c r="H24" s="52">
        <f>IFERROR(__xludf.DUMMYFUNCTION("""COMPUTED_VALUE"""),5.0)</f>
        <v>5</v>
      </c>
      <c r="I24" s="52">
        <f>IFERROR(__xludf.DUMMYFUNCTION("""COMPUTED_VALUE"""),5.0)</f>
        <v>5</v>
      </c>
      <c r="J24" s="52">
        <f>IFERROR(__xludf.DUMMYFUNCTION("""COMPUTED_VALUE"""),3.0)</f>
        <v>3</v>
      </c>
      <c r="K24" s="52">
        <f>IFERROR(__xludf.DUMMYFUNCTION("""COMPUTED_VALUE"""),3.0)</f>
        <v>3</v>
      </c>
      <c r="L24" s="52">
        <f>IFERROR(__xludf.DUMMYFUNCTION("""COMPUTED_VALUE"""),5.0)</f>
        <v>5</v>
      </c>
      <c r="M24" s="52">
        <f>IFERROR(__xludf.DUMMYFUNCTION("""COMPUTED_VALUE"""),42.0)</f>
        <v>42</v>
      </c>
      <c r="N24" s="52">
        <f>IFERROR(__xludf.DUMMYFUNCTION("""COMPUTED_VALUE"""),9.0)</f>
        <v>9</v>
      </c>
      <c r="O24" s="52">
        <f>IFERROR(__xludf.DUMMYFUNCTION("""COMPUTED_VALUE"""),5.0)</f>
        <v>5</v>
      </c>
      <c r="P24" s="52">
        <f>IFERROR(__xludf.DUMMYFUNCTION("""COMPUTED_VALUE"""),5.0)</f>
        <v>5</v>
      </c>
      <c r="Q24" s="52">
        <f>IFERROR(__xludf.DUMMYFUNCTION("""COMPUTED_VALUE"""),3.0)</f>
        <v>3</v>
      </c>
      <c r="R24" s="52">
        <f>IFERROR(__xludf.DUMMYFUNCTION("""COMPUTED_VALUE"""),4.0)</f>
        <v>4</v>
      </c>
      <c r="S24" s="52">
        <f>IFERROR(__xludf.DUMMYFUNCTION("""COMPUTED_VALUE"""),4.0)</f>
        <v>4</v>
      </c>
      <c r="T24" s="52">
        <f>IFERROR(__xludf.DUMMYFUNCTION("""COMPUTED_VALUE"""),8.0)</f>
        <v>8</v>
      </c>
      <c r="U24" s="52">
        <f>IFERROR(__xludf.DUMMYFUNCTION("""COMPUTED_VALUE"""),3.0)</f>
        <v>3</v>
      </c>
      <c r="V24" s="52">
        <f>IFERROR(__xludf.DUMMYFUNCTION("""COMPUTED_VALUE"""),4.0)</f>
        <v>4</v>
      </c>
      <c r="W24" s="52">
        <f>IFERROR(__xludf.DUMMYFUNCTION("""COMPUTED_VALUE"""),45.0)</f>
        <v>45</v>
      </c>
      <c r="X24" s="52">
        <f>IFERROR(__xludf.DUMMYFUNCTION("""COMPUTED_VALUE"""),87.0)</f>
        <v>87</v>
      </c>
    </row>
    <row r="25"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 t="str">
        <f>IFERROR(__xludf.DUMMYFUNCTION("""COMPUTED_VALUE"""),"")</f>
        <v/>
      </c>
      <c r="N25" s="52"/>
      <c r="O25" s="52"/>
      <c r="P25" s="52"/>
      <c r="Q25" s="52"/>
      <c r="R25" s="52"/>
      <c r="S25" s="52"/>
      <c r="T25" s="52"/>
      <c r="U25" s="52"/>
      <c r="V25" s="52"/>
      <c r="W25" s="52" t="str">
        <f>IFERROR(__xludf.DUMMYFUNCTION("""COMPUTED_VALUE"""),"")</f>
        <v/>
      </c>
      <c r="X25" s="52" t="str">
        <f>IFERROR(__xludf.DUMMYFUNCTION("""COMPUTED_VALUE"""),"")</f>
        <v/>
      </c>
    </row>
    <row r="26">
      <c r="B26" s="52" t="str">
        <f>IFERROR(__xludf.DUMMYFUNCTION("""COMPUTED_VALUE"""),"x")</f>
        <v>x</v>
      </c>
      <c r="C26" s="52" t="str">
        <f>IFERROR(__xludf.DUMMYFUNCTION("""COMPUTED_VALUE"""),"Valencia Andov")</f>
        <v>Valencia Andov</v>
      </c>
      <c r="D26" s="52">
        <f>IFERROR(__xludf.DUMMYFUNCTION("""COMPUTED_VALUE"""),7.0)</f>
        <v>7</v>
      </c>
      <c r="E26" s="52">
        <f>IFERROR(__xludf.DUMMYFUNCTION("""COMPUTED_VALUE"""),5.0)</f>
        <v>5</v>
      </c>
      <c r="F26" s="52">
        <f>IFERROR(__xludf.DUMMYFUNCTION("""COMPUTED_VALUE"""),4.0)</f>
        <v>4</v>
      </c>
      <c r="G26" s="52">
        <f>IFERROR(__xludf.DUMMYFUNCTION("""COMPUTED_VALUE"""),7.0)</f>
        <v>7</v>
      </c>
      <c r="H26" s="52">
        <f>IFERROR(__xludf.DUMMYFUNCTION("""COMPUTED_VALUE"""),5.0)</f>
        <v>5</v>
      </c>
      <c r="I26" s="52">
        <f>IFERROR(__xludf.DUMMYFUNCTION("""COMPUTED_VALUE"""),5.0)</f>
        <v>5</v>
      </c>
      <c r="J26" s="52">
        <f>IFERROR(__xludf.DUMMYFUNCTION("""COMPUTED_VALUE"""),2.0)</f>
        <v>2</v>
      </c>
      <c r="K26" s="52">
        <f>IFERROR(__xludf.DUMMYFUNCTION("""COMPUTED_VALUE"""),4.0)</f>
        <v>4</v>
      </c>
      <c r="L26" s="52">
        <f>IFERROR(__xludf.DUMMYFUNCTION("""COMPUTED_VALUE"""),4.0)</f>
        <v>4</v>
      </c>
      <c r="M26" s="52">
        <f>IFERROR(__xludf.DUMMYFUNCTION("""COMPUTED_VALUE"""),43.0)</f>
        <v>43</v>
      </c>
      <c r="N26" s="52">
        <f>IFERROR(__xludf.DUMMYFUNCTION("""COMPUTED_VALUE"""),6.0)</f>
        <v>6</v>
      </c>
      <c r="O26" s="52">
        <f>IFERROR(__xludf.DUMMYFUNCTION("""COMPUTED_VALUE"""),4.0)</f>
        <v>4</v>
      </c>
      <c r="P26" s="52">
        <f>IFERROR(__xludf.DUMMYFUNCTION("""COMPUTED_VALUE"""),5.0)</f>
        <v>5</v>
      </c>
      <c r="Q26" s="52">
        <f>IFERROR(__xludf.DUMMYFUNCTION("""COMPUTED_VALUE"""),3.0)</f>
        <v>3</v>
      </c>
      <c r="R26" s="52">
        <f>IFERROR(__xludf.DUMMYFUNCTION("""COMPUTED_VALUE"""),4.0)</f>
        <v>4</v>
      </c>
      <c r="S26" s="52">
        <f>IFERROR(__xludf.DUMMYFUNCTION("""COMPUTED_VALUE"""),4.0)</f>
        <v>4</v>
      </c>
      <c r="T26" s="52">
        <f>IFERROR(__xludf.DUMMYFUNCTION("""COMPUTED_VALUE"""),5.0)</f>
        <v>5</v>
      </c>
      <c r="U26" s="52">
        <f>IFERROR(__xludf.DUMMYFUNCTION("""COMPUTED_VALUE"""),3.0)</f>
        <v>3</v>
      </c>
      <c r="V26" s="52">
        <f>IFERROR(__xludf.DUMMYFUNCTION("""COMPUTED_VALUE"""),4.0)</f>
        <v>4</v>
      </c>
      <c r="W26" s="52">
        <f>IFERROR(__xludf.DUMMYFUNCTION("""COMPUTED_VALUE"""),38.0)</f>
        <v>38</v>
      </c>
      <c r="X26" s="52">
        <f>IFERROR(__xludf.DUMMYFUNCTION("""COMPUTED_VALUE"""),81.0)</f>
        <v>81</v>
      </c>
    </row>
    <row r="27">
      <c r="A27" s="47" t="s">
        <v>50</v>
      </c>
      <c r="B27" s="51" t="str">
        <f>IFERROR(__xludf.DUMMYFUNCTION("IMPORTRANGE(Key!$A26,""'Group'!a4:w7"")"),"x")</f>
        <v>x</v>
      </c>
      <c r="C27" s="51" t="str">
        <f>IFERROR(__xludf.DUMMYFUNCTION("""COMPUTED_VALUE"""),"Moriah Shropshire")</f>
        <v>Moriah Shropshire</v>
      </c>
      <c r="D27" s="52">
        <f>IFERROR(__xludf.DUMMYFUNCTION("""COMPUTED_VALUE"""),4.0)</f>
        <v>4</v>
      </c>
      <c r="E27" s="52">
        <f>IFERROR(__xludf.DUMMYFUNCTION("""COMPUTED_VALUE"""),7.0)</f>
        <v>7</v>
      </c>
      <c r="F27" s="52">
        <f>IFERROR(__xludf.DUMMYFUNCTION("""COMPUTED_VALUE"""),4.0)</f>
        <v>4</v>
      </c>
      <c r="G27" s="52">
        <f>IFERROR(__xludf.DUMMYFUNCTION("""COMPUTED_VALUE"""),5.0)</f>
        <v>5</v>
      </c>
      <c r="H27" s="52">
        <f>IFERROR(__xludf.DUMMYFUNCTION("""COMPUTED_VALUE"""),6.0)</f>
        <v>6</v>
      </c>
      <c r="I27" s="52">
        <f>IFERROR(__xludf.DUMMYFUNCTION("""COMPUTED_VALUE"""),5.0)</f>
        <v>5</v>
      </c>
      <c r="J27" s="52">
        <f>IFERROR(__xludf.DUMMYFUNCTION("""COMPUTED_VALUE"""),4.0)</f>
        <v>4</v>
      </c>
      <c r="K27" s="52">
        <f>IFERROR(__xludf.DUMMYFUNCTION("""COMPUTED_VALUE"""),4.0)</f>
        <v>4</v>
      </c>
      <c r="L27" s="52">
        <f>IFERROR(__xludf.DUMMYFUNCTION("""COMPUTED_VALUE"""),5.0)</f>
        <v>5</v>
      </c>
      <c r="M27" s="52">
        <f>IFERROR(__xludf.DUMMYFUNCTION("""COMPUTED_VALUE"""),44.0)</f>
        <v>44</v>
      </c>
      <c r="N27" s="52">
        <f>IFERROR(__xludf.DUMMYFUNCTION("""COMPUTED_VALUE"""),7.0)</f>
        <v>7</v>
      </c>
      <c r="O27" s="52">
        <f>IFERROR(__xludf.DUMMYFUNCTION("""COMPUTED_VALUE"""),6.0)</f>
        <v>6</v>
      </c>
      <c r="P27" s="52">
        <f>IFERROR(__xludf.DUMMYFUNCTION("""COMPUTED_VALUE"""),4.0)</f>
        <v>4</v>
      </c>
      <c r="Q27" s="52">
        <f>IFERROR(__xludf.DUMMYFUNCTION("""COMPUTED_VALUE"""),3.0)</f>
        <v>3</v>
      </c>
      <c r="R27" s="52">
        <f>IFERROR(__xludf.DUMMYFUNCTION("""COMPUTED_VALUE"""),5.0)</f>
        <v>5</v>
      </c>
      <c r="S27" s="52">
        <f>IFERROR(__xludf.DUMMYFUNCTION("""COMPUTED_VALUE"""),5.0)</f>
        <v>5</v>
      </c>
      <c r="T27" s="52">
        <f>IFERROR(__xludf.DUMMYFUNCTION("""COMPUTED_VALUE"""),6.0)</f>
        <v>6</v>
      </c>
      <c r="U27" s="52">
        <f>IFERROR(__xludf.DUMMYFUNCTION("""COMPUTED_VALUE"""),3.0)</f>
        <v>3</v>
      </c>
      <c r="V27" s="52">
        <f>IFERROR(__xludf.DUMMYFUNCTION("""COMPUTED_VALUE"""),5.0)</f>
        <v>5</v>
      </c>
      <c r="W27" s="52">
        <f>IFERROR(__xludf.DUMMYFUNCTION("""COMPUTED_VALUE"""),44.0)</f>
        <v>44</v>
      </c>
      <c r="X27" s="52">
        <f>IFERROR(__xludf.DUMMYFUNCTION("""COMPUTED_VALUE"""),88.0)</f>
        <v>88</v>
      </c>
    </row>
    <row r="28">
      <c r="B28" s="52" t="str">
        <f>IFERROR(__xludf.DUMMYFUNCTION("""COMPUTED_VALUE"""),"x")</f>
        <v>x</v>
      </c>
      <c r="C28" s="52" t="str">
        <f>IFERROR(__xludf.DUMMYFUNCTION("""COMPUTED_VALUE"""),"Hannah Matrisch")</f>
        <v>Hannah Matrisch</v>
      </c>
      <c r="D28" s="52">
        <f>IFERROR(__xludf.DUMMYFUNCTION("""COMPUTED_VALUE"""),4.0)</f>
        <v>4</v>
      </c>
      <c r="E28" s="52">
        <f>IFERROR(__xludf.DUMMYFUNCTION("""COMPUTED_VALUE"""),5.0)</f>
        <v>5</v>
      </c>
      <c r="F28" s="52">
        <f>IFERROR(__xludf.DUMMYFUNCTION("""COMPUTED_VALUE"""),4.0)</f>
        <v>4</v>
      </c>
      <c r="G28" s="52">
        <f>IFERROR(__xludf.DUMMYFUNCTION("""COMPUTED_VALUE"""),5.0)</f>
        <v>5</v>
      </c>
      <c r="H28" s="52">
        <f>IFERROR(__xludf.DUMMYFUNCTION("""COMPUTED_VALUE"""),6.0)</f>
        <v>6</v>
      </c>
      <c r="I28" s="52">
        <f>IFERROR(__xludf.DUMMYFUNCTION("""COMPUTED_VALUE"""),4.0)</f>
        <v>4</v>
      </c>
      <c r="J28" s="52">
        <f>IFERROR(__xludf.DUMMYFUNCTION("""COMPUTED_VALUE"""),5.0)</f>
        <v>5</v>
      </c>
      <c r="K28" s="52">
        <f>IFERROR(__xludf.DUMMYFUNCTION("""COMPUTED_VALUE"""),5.0)</f>
        <v>5</v>
      </c>
      <c r="L28" s="52">
        <f>IFERROR(__xludf.DUMMYFUNCTION("""COMPUTED_VALUE"""),6.0)</f>
        <v>6</v>
      </c>
      <c r="M28" s="52">
        <f>IFERROR(__xludf.DUMMYFUNCTION("""COMPUTED_VALUE"""),44.0)</f>
        <v>44</v>
      </c>
      <c r="N28" s="52">
        <f>IFERROR(__xludf.DUMMYFUNCTION("""COMPUTED_VALUE"""),7.0)</f>
        <v>7</v>
      </c>
      <c r="O28" s="52">
        <f>IFERROR(__xludf.DUMMYFUNCTION("""COMPUTED_VALUE"""),6.0)</f>
        <v>6</v>
      </c>
      <c r="P28" s="52">
        <f>IFERROR(__xludf.DUMMYFUNCTION("""COMPUTED_VALUE"""),5.0)</f>
        <v>5</v>
      </c>
      <c r="Q28" s="52">
        <f>IFERROR(__xludf.DUMMYFUNCTION("""COMPUTED_VALUE"""),3.0)</f>
        <v>3</v>
      </c>
      <c r="R28" s="52">
        <f>IFERROR(__xludf.DUMMYFUNCTION("""COMPUTED_VALUE"""),5.0)</f>
        <v>5</v>
      </c>
      <c r="S28" s="52">
        <f>IFERROR(__xludf.DUMMYFUNCTION("""COMPUTED_VALUE"""),5.0)</f>
        <v>5</v>
      </c>
      <c r="T28" s="52">
        <f>IFERROR(__xludf.DUMMYFUNCTION("""COMPUTED_VALUE"""),6.0)</f>
        <v>6</v>
      </c>
      <c r="U28" s="52">
        <f>IFERROR(__xludf.DUMMYFUNCTION("""COMPUTED_VALUE"""),4.0)</f>
        <v>4</v>
      </c>
      <c r="V28" s="52">
        <f>IFERROR(__xludf.DUMMYFUNCTION("""COMPUTED_VALUE"""),7.0)</f>
        <v>7</v>
      </c>
      <c r="W28" s="52">
        <f>IFERROR(__xludf.DUMMYFUNCTION("""COMPUTED_VALUE"""),48.0)</f>
        <v>48</v>
      </c>
      <c r="X28" s="52">
        <f>IFERROR(__xludf.DUMMYFUNCTION("""COMPUTED_VALUE"""),92.0)</f>
        <v>92</v>
      </c>
    </row>
    <row r="29"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 t="str">
        <f>IFERROR(__xludf.DUMMYFUNCTION("""COMPUTED_VALUE"""),"")</f>
        <v/>
      </c>
      <c r="N29" s="52"/>
      <c r="O29" s="52"/>
      <c r="P29" s="52"/>
      <c r="Q29" s="52"/>
      <c r="R29" s="52"/>
      <c r="S29" s="52"/>
      <c r="T29" s="52"/>
      <c r="U29" s="52"/>
      <c r="V29" s="52"/>
      <c r="W29" s="52" t="str">
        <f>IFERROR(__xludf.DUMMYFUNCTION("""COMPUTED_VALUE"""),"")</f>
        <v/>
      </c>
      <c r="X29" s="52" t="str">
        <f>IFERROR(__xludf.DUMMYFUNCTION("""COMPUTED_VALUE"""),"")</f>
        <v/>
      </c>
    </row>
    <row r="30">
      <c r="B30" s="52" t="str">
        <f>IFERROR(__xludf.DUMMYFUNCTION("""COMPUTED_VALUE"""),"x")</f>
        <v>x</v>
      </c>
      <c r="C30" s="52" t="str">
        <f>IFERROR(__xludf.DUMMYFUNCTION("""COMPUTED_VALUE"""),"GG Rogers ")</f>
        <v>GG Rogers </v>
      </c>
      <c r="D30" s="52">
        <f>IFERROR(__xludf.DUMMYFUNCTION("""COMPUTED_VALUE"""),5.0)</f>
        <v>5</v>
      </c>
      <c r="E30" s="52">
        <f>IFERROR(__xludf.DUMMYFUNCTION("""COMPUTED_VALUE"""),5.0)</f>
        <v>5</v>
      </c>
      <c r="F30" s="52">
        <f>IFERROR(__xludf.DUMMYFUNCTION("""COMPUTED_VALUE"""),6.0)</f>
        <v>6</v>
      </c>
      <c r="G30" s="52">
        <f>IFERROR(__xludf.DUMMYFUNCTION("""COMPUTED_VALUE"""),6.0)</f>
        <v>6</v>
      </c>
      <c r="H30" s="52">
        <f>IFERROR(__xludf.DUMMYFUNCTION("""COMPUTED_VALUE"""),5.0)</f>
        <v>5</v>
      </c>
      <c r="I30" s="52">
        <f>IFERROR(__xludf.DUMMYFUNCTION("""COMPUTED_VALUE"""),4.0)</f>
        <v>4</v>
      </c>
      <c r="J30" s="52">
        <f>IFERROR(__xludf.DUMMYFUNCTION("""COMPUTED_VALUE"""),5.0)</f>
        <v>5</v>
      </c>
      <c r="K30" s="52">
        <f>IFERROR(__xludf.DUMMYFUNCTION("""COMPUTED_VALUE"""),5.0)</f>
        <v>5</v>
      </c>
      <c r="L30" s="52">
        <f>IFERROR(__xludf.DUMMYFUNCTION("""COMPUTED_VALUE"""),6.0)</f>
        <v>6</v>
      </c>
      <c r="M30" s="52">
        <f>IFERROR(__xludf.DUMMYFUNCTION("""COMPUTED_VALUE"""),47.0)</f>
        <v>47</v>
      </c>
      <c r="N30" s="52">
        <f>IFERROR(__xludf.DUMMYFUNCTION("""COMPUTED_VALUE"""),7.0)</f>
        <v>7</v>
      </c>
      <c r="O30" s="52">
        <f>IFERROR(__xludf.DUMMYFUNCTION("""COMPUTED_VALUE"""),5.0)</f>
        <v>5</v>
      </c>
      <c r="P30" s="52">
        <f>IFERROR(__xludf.DUMMYFUNCTION("""COMPUTED_VALUE"""),5.0)</f>
        <v>5</v>
      </c>
      <c r="Q30" s="52">
        <f>IFERROR(__xludf.DUMMYFUNCTION("""COMPUTED_VALUE"""),3.0)</f>
        <v>3</v>
      </c>
      <c r="R30" s="52">
        <f>IFERROR(__xludf.DUMMYFUNCTION("""COMPUTED_VALUE"""),5.0)</f>
        <v>5</v>
      </c>
      <c r="S30" s="52">
        <f>IFERROR(__xludf.DUMMYFUNCTION("""COMPUTED_VALUE"""),4.0)</f>
        <v>4</v>
      </c>
      <c r="T30" s="52">
        <f>IFERROR(__xludf.DUMMYFUNCTION("""COMPUTED_VALUE"""),7.0)</f>
        <v>7</v>
      </c>
      <c r="U30" s="52">
        <f>IFERROR(__xludf.DUMMYFUNCTION("""COMPUTED_VALUE"""),3.0)</f>
        <v>3</v>
      </c>
      <c r="V30" s="52">
        <f>IFERROR(__xludf.DUMMYFUNCTION("""COMPUTED_VALUE"""),3.0)</f>
        <v>3</v>
      </c>
      <c r="W30" s="52">
        <f>IFERROR(__xludf.DUMMYFUNCTION("""COMPUTED_VALUE"""),42.0)</f>
        <v>42</v>
      </c>
      <c r="X30" s="52">
        <f>IFERROR(__xludf.DUMMYFUNCTION("""COMPUTED_VALUE"""),89.0)</f>
        <v>89</v>
      </c>
    </row>
    <row r="31">
      <c r="A31" s="47" t="s">
        <v>56</v>
      </c>
      <c r="B31" s="51" t="str">
        <f>IFERROR(__xludf.DUMMYFUNCTION("IMPORTRANGE(Key!$A27,""'Group'!a4:w7"")"),"x")</f>
        <v>x</v>
      </c>
      <c r="C31" s="51" t="str">
        <f>IFERROR(__xludf.DUMMYFUNCTION("""COMPUTED_VALUE"""),"Alix Schueneman")</f>
        <v>Alix Schueneman</v>
      </c>
      <c r="D31" s="52">
        <f>IFERROR(__xludf.DUMMYFUNCTION("""COMPUTED_VALUE"""),4.0)</f>
        <v>4</v>
      </c>
      <c r="E31" s="52">
        <f>IFERROR(__xludf.DUMMYFUNCTION("""COMPUTED_VALUE"""),7.0)</f>
        <v>7</v>
      </c>
      <c r="F31" s="52">
        <f>IFERROR(__xludf.DUMMYFUNCTION("""COMPUTED_VALUE"""),3.0)</f>
        <v>3</v>
      </c>
      <c r="G31" s="52">
        <f>IFERROR(__xludf.DUMMYFUNCTION("""COMPUTED_VALUE"""),5.0)</f>
        <v>5</v>
      </c>
      <c r="H31" s="52">
        <f>IFERROR(__xludf.DUMMYFUNCTION("""COMPUTED_VALUE"""),4.0)</f>
        <v>4</v>
      </c>
      <c r="I31" s="52">
        <f>IFERROR(__xludf.DUMMYFUNCTION("""COMPUTED_VALUE"""),4.0)</f>
        <v>4</v>
      </c>
      <c r="J31" s="52">
        <f>IFERROR(__xludf.DUMMYFUNCTION("""COMPUTED_VALUE"""),3.0)</f>
        <v>3</v>
      </c>
      <c r="K31" s="52">
        <f>IFERROR(__xludf.DUMMYFUNCTION("""COMPUTED_VALUE"""),4.0)</f>
        <v>4</v>
      </c>
      <c r="L31" s="52">
        <f>IFERROR(__xludf.DUMMYFUNCTION("""COMPUTED_VALUE"""),4.0)</f>
        <v>4</v>
      </c>
      <c r="M31" s="52">
        <f>IFERROR(__xludf.DUMMYFUNCTION("""COMPUTED_VALUE"""),38.0)</f>
        <v>38</v>
      </c>
      <c r="N31" s="52">
        <f>IFERROR(__xludf.DUMMYFUNCTION("""COMPUTED_VALUE"""),8.0)</f>
        <v>8</v>
      </c>
      <c r="O31" s="52">
        <f>IFERROR(__xludf.DUMMYFUNCTION("""COMPUTED_VALUE"""),6.0)</f>
        <v>6</v>
      </c>
      <c r="P31" s="52">
        <f>IFERROR(__xludf.DUMMYFUNCTION("""COMPUTED_VALUE"""),4.0)</f>
        <v>4</v>
      </c>
      <c r="Q31" s="52">
        <f>IFERROR(__xludf.DUMMYFUNCTION("""COMPUTED_VALUE"""),3.0)</f>
        <v>3</v>
      </c>
      <c r="R31" s="52">
        <f>IFERROR(__xludf.DUMMYFUNCTION("""COMPUTED_VALUE"""),4.0)</f>
        <v>4</v>
      </c>
      <c r="S31" s="52">
        <f>IFERROR(__xludf.DUMMYFUNCTION("""COMPUTED_VALUE"""),5.0)</f>
        <v>5</v>
      </c>
      <c r="T31" s="52">
        <f>IFERROR(__xludf.DUMMYFUNCTION("""COMPUTED_VALUE"""),6.0)</f>
        <v>6</v>
      </c>
      <c r="U31" s="52">
        <f>IFERROR(__xludf.DUMMYFUNCTION("""COMPUTED_VALUE"""),4.0)</f>
        <v>4</v>
      </c>
      <c r="V31" s="52">
        <f>IFERROR(__xludf.DUMMYFUNCTION("""COMPUTED_VALUE"""),5.0)</f>
        <v>5</v>
      </c>
      <c r="W31" s="52">
        <f>IFERROR(__xludf.DUMMYFUNCTION("""COMPUTED_VALUE"""),45.0)</f>
        <v>45</v>
      </c>
      <c r="X31" s="52">
        <f>IFERROR(__xludf.DUMMYFUNCTION("""COMPUTED_VALUE"""),83.0)</f>
        <v>83</v>
      </c>
    </row>
    <row r="32">
      <c r="B32" s="52"/>
      <c r="C32" s="52" t="str">
        <f>IFERROR(__xludf.DUMMYFUNCTION("""COMPUTED_VALUE"""),"Kyndall Crim")</f>
        <v>Kyndall Crim</v>
      </c>
      <c r="D32" s="52">
        <f>IFERROR(__xludf.DUMMYFUNCTION("""COMPUTED_VALUE"""),6.0)</f>
        <v>6</v>
      </c>
      <c r="E32" s="52">
        <f>IFERROR(__xludf.DUMMYFUNCTION("""COMPUTED_VALUE"""),7.0)</f>
        <v>7</v>
      </c>
      <c r="F32" s="52">
        <f>IFERROR(__xludf.DUMMYFUNCTION("""COMPUTED_VALUE"""),4.0)</f>
        <v>4</v>
      </c>
      <c r="G32" s="52">
        <f>IFERROR(__xludf.DUMMYFUNCTION("""COMPUTED_VALUE"""),6.0)</f>
        <v>6</v>
      </c>
      <c r="H32" s="52">
        <f>IFERROR(__xludf.DUMMYFUNCTION("""COMPUTED_VALUE"""),4.0)</f>
        <v>4</v>
      </c>
      <c r="I32" s="52">
        <f>IFERROR(__xludf.DUMMYFUNCTION("""COMPUTED_VALUE"""),5.0)</f>
        <v>5</v>
      </c>
      <c r="J32" s="52">
        <f>IFERROR(__xludf.DUMMYFUNCTION("""COMPUTED_VALUE"""),5.0)</f>
        <v>5</v>
      </c>
      <c r="K32" s="52">
        <f>IFERROR(__xludf.DUMMYFUNCTION("""COMPUTED_VALUE"""),8.0)</f>
        <v>8</v>
      </c>
      <c r="L32" s="52">
        <f>IFERROR(__xludf.DUMMYFUNCTION("""COMPUTED_VALUE"""),4.0)</f>
        <v>4</v>
      </c>
      <c r="M32" s="52">
        <f>IFERROR(__xludf.DUMMYFUNCTION("""COMPUTED_VALUE"""),49.0)</f>
        <v>49</v>
      </c>
      <c r="N32" s="52">
        <f>IFERROR(__xludf.DUMMYFUNCTION("""COMPUTED_VALUE"""),9.0)</f>
        <v>9</v>
      </c>
      <c r="O32" s="52">
        <f>IFERROR(__xludf.DUMMYFUNCTION("""COMPUTED_VALUE"""),5.0)</f>
        <v>5</v>
      </c>
      <c r="P32" s="52">
        <f>IFERROR(__xludf.DUMMYFUNCTION("""COMPUTED_VALUE"""),6.0)</f>
        <v>6</v>
      </c>
      <c r="Q32" s="52">
        <f>IFERROR(__xludf.DUMMYFUNCTION("""COMPUTED_VALUE"""),5.0)</f>
        <v>5</v>
      </c>
      <c r="R32" s="52">
        <f>IFERROR(__xludf.DUMMYFUNCTION("""COMPUTED_VALUE"""),5.0)</f>
        <v>5</v>
      </c>
      <c r="S32" s="52">
        <f>IFERROR(__xludf.DUMMYFUNCTION("""COMPUTED_VALUE"""),4.0)</f>
        <v>4</v>
      </c>
      <c r="T32" s="52">
        <f>IFERROR(__xludf.DUMMYFUNCTION("""COMPUTED_VALUE"""),6.0)</f>
        <v>6</v>
      </c>
      <c r="U32" s="52">
        <f>IFERROR(__xludf.DUMMYFUNCTION("""COMPUTED_VALUE"""),4.0)</f>
        <v>4</v>
      </c>
      <c r="V32" s="52">
        <f>IFERROR(__xludf.DUMMYFUNCTION("""COMPUTED_VALUE"""),4.0)</f>
        <v>4</v>
      </c>
      <c r="W32" s="52">
        <f>IFERROR(__xludf.DUMMYFUNCTION("""COMPUTED_VALUE"""),48.0)</f>
        <v>48</v>
      </c>
      <c r="X32" s="52">
        <f>IFERROR(__xludf.DUMMYFUNCTION("""COMPUTED_VALUE"""),97.0)</f>
        <v>97</v>
      </c>
    </row>
    <row r="33"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 t="str">
        <f>IFERROR(__xludf.DUMMYFUNCTION("""COMPUTED_VALUE"""),"")</f>
        <v/>
      </c>
      <c r="N33" s="52"/>
      <c r="O33" s="52"/>
      <c r="P33" s="52"/>
      <c r="Q33" s="52"/>
      <c r="R33" s="52"/>
      <c r="S33" s="52"/>
      <c r="T33" s="52"/>
      <c r="U33" s="52"/>
      <c r="V33" s="52"/>
      <c r="W33" s="52" t="str">
        <f>IFERROR(__xludf.DUMMYFUNCTION("""COMPUTED_VALUE"""),"")</f>
        <v/>
      </c>
      <c r="X33" s="52" t="str">
        <f>IFERROR(__xludf.DUMMYFUNCTION("""COMPUTED_VALUE"""),"")</f>
        <v/>
      </c>
    </row>
    <row r="34">
      <c r="B34" s="52" t="str">
        <f>IFERROR(__xludf.DUMMYFUNCTION("""COMPUTED_VALUE"""),"x")</f>
        <v>x</v>
      </c>
      <c r="C34" s="52" t="str">
        <f>IFERROR(__xludf.DUMMYFUNCTION("""COMPUTED_VALUE"""),"Chelsea Young ")</f>
        <v>Chelsea Young </v>
      </c>
      <c r="D34" s="52">
        <f>IFERROR(__xludf.DUMMYFUNCTION("""COMPUTED_VALUE"""),5.0)</f>
        <v>5</v>
      </c>
      <c r="E34" s="52">
        <f>IFERROR(__xludf.DUMMYFUNCTION("""COMPUTED_VALUE"""),7.0)</f>
        <v>7</v>
      </c>
      <c r="F34" s="52">
        <f>IFERROR(__xludf.DUMMYFUNCTION("""COMPUTED_VALUE"""),3.0)</f>
        <v>3</v>
      </c>
      <c r="G34" s="52">
        <f>IFERROR(__xludf.DUMMYFUNCTION("""COMPUTED_VALUE"""),5.0)</f>
        <v>5</v>
      </c>
      <c r="H34" s="52">
        <f>IFERROR(__xludf.DUMMYFUNCTION("""COMPUTED_VALUE"""),6.0)</f>
        <v>6</v>
      </c>
      <c r="I34" s="52">
        <f>IFERROR(__xludf.DUMMYFUNCTION("""COMPUTED_VALUE"""),5.0)</f>
        <v>5</v>
      </c>
      <c r="J34" s="52">
        <f>IFERROR(__xludf.DUMMYFUNCTION("""COMPUTED_VALUE"""),4.0)</f>
        <v>4</v>
      </c>
      <c r="K34" s="52">
        <f>IFERROR(__xludf.DUMMYFUNCTION("""COMPUTED_VALUE"""),4.0)</f>
        <v>4</v>
      </c>
      <c r="L34" s="52">
        <f>IFERROR(__xludf.DUMMYFUNCTION("""COMPUTED_VALUE"""),6.0)</f>
        <v>6</v>
      </c>
      <c r="M34" s="52">
        <f>IFERROR(__xludf.DUMMYFUNCTION("""COMPUTED_VALUE"""),45.0)</f>
        <v>45</v>
      </c>
      <c r="N34" s="52">
        <f>IFERROR(__xludf.DUMMYFUNCTION("""COMPUTED_VALUE"""),8.0)</f>
        <v>8</v>
      </c>
      <c r="O34" s="52">
        <f>IFERROR(__xludf.DUMMYFUNCTION("""COMPUTED_VALUE"""),5.0)</f>
        <v>5</v>
      </c>
      <c r="P34" s="52">
        <f>IFERROR(__xludf.DUMMYFUNCTION("""COMPUTED_VALUE"""),4.0)</f>
        <v>4</v>
      </c>
      <c r="Q34" s="52">
        <f>IFERROR(__xludf.DUMMYFUNCTION("""COMPUTED_VALUE"""),4.0)</f>
        <v>4</v>
      </c>
      <c r="R34" s="52">
        <f>IFERROR(__xludf.DUMMYFUNCTION("""COMPUTED_VALUE"""),5.0)</f>
        <v>5</v>
      </c>
      <c r="S34" s="52">
        <f>IFERROR(__xludf.DUMMYFUNCTION("""COMPUTED_VALUE"""),6.0)</f>
        <v>6</v>
      </c>
      <c r="T34" s="52">
        <f>IFERROR(__xludf.DUMMYFUNCTION("""COMPUTED_VALUE"""),6.0)</f>
        <v>6</v>
      </c>
      <c r="U34" s="52">
        <f>IFERROR(__xludf.DUMMYFUNCTION("""COMPUTED_VALUE"""),4.0)</f>
        <v>4</v>
      </c>
      <c r="V34" s="52">
        <f>IFERROR(__xludf.DUMMYFUNCTION("""COMPUTED_VALUE"""),6.0)</f>
        <v>6</v>
      </c>
      <c r="W34" s="52">
        <f>IFERROR(__xludf.DUMMYFUNCTION("""COMPUTED_VALUE"""),48.0)</f>
        <v>48</v>
      </c>
      <c r="X34" s="52">
        <f>IFERROR(__xludf.DUMMYFUNCTION("""COMPUTED_VALUE"""),93.0)</f>
        <v>93</v>
      </c>
    </row>
    <row r="35">
      <c r="A35" s="47" t="s">
        <v>63</v>
      </c>
      <c r="B35" s="51" t="str">
        <f>IFERROR(__xludf.DUMMYFUNCTION("IMPORTRANGE(Key!$A28,""'Group'!a4:w7"")"),"x")</f>
        <v>x</v>
      </c>
      <c r="C35" s="51" t="str">
        <f>IFERROR(__xludf.DUMMYFUNCTION("""COMPUTED_VALUE"""),"Emma Fields")</f>
        <v>Emma Fields</v>
      </c>
      <c r="D35" s="52">
        <f>IFERROR(__xludf.DUMMYFUNCTION("""COMPUTED_VALUE"""),4.0)</f>
        <v>4</v>
      </c>
      <c r="E35" s="52">
        <f>IFERROR(__xludf.DUMMYFUNCTION("""COMPUTED_VALUE"""),4.0)</f>
        <v>4</v>
      </c>
      <c r="F35" s="52">
        <f>IFERROR(__xludf.DUMMYFUNCTION("""COMPUTED_VALUE"""),2.0)</f>
        <v>2</v>
      </c>
      <c r="G35" s="52">
        <f>IFERROR(__xludf.DUMMYFUNCTION("""COMPUTED_VALUE"""),5.0)</f>
        <v>5</v>
      </c>
      <c r="H35" s="52">
        <f>IFERROR(__xludf.DUMMYFUNCTION("""COMPUTED_VALUE"""),4.0)</f>
        <v>4</v>
      </c>
      <c r="I35" s="52">
        <f>IFERROR(__xludf.DUMMYFUNCTION("""COMPUTED_VALUE"""),5.0)</f>
        <v>5</v>
      </c>
      <c r="J35" s="52">
        <f>IFERROR(__xludf.DUMMYFUNCTION("""COMPUTED_VALUE"""),3.0)</f>
        <v>3</v>
      </c>
      <c r="K35" s="52">
        <f>IFERROR(__xludf.DUMMYFUNCTION("""COMPUTED_VALUE"""),4.0)</f>
        <v>4</v>
      </c>
      <c r="L35" s="52">
        <f>IFERROR(__xludf.DUMMYFUNCTION("""COMPUTED_VALUE"""),5.0)</f>
        <v>5</v>
      </c>
      <c r="M35" s="52">
        <f>IFERROR(__xludf.DUMMYFUNCTION("""COMPUTED_VALUE"""),36.0)</f>
        <v>36</v>
      </c>
      <c r="N35" s="52">
        <f>IFERROR(__xludf.DUMMYFUNCTION("""COMPUTED_VALUE"""),7.0)</f>
        <v>7</v>
      </c>
      <c r="O35" s="52">
        <f>IFERROR(__xludf.DUMMYFUNCTION("""COMPUTED_VALUE"""),4.0)</f>
        <v>4</v>
      </c>
      <c r="P35" s="52">
        <f>IFERROR(__xludf.DUMMYFUNCTION("""COMPUTED_VALUE"""),4.0)</f>
        <v>4</v>
      </c>
      <c r="Q35" s="52">
        <f>IFERROR(__xludf.DUMMYFUNCTION("""COMPUTED_VALUE"""),3.0)</f>
        <v>3</v>
      </c>
      <c r="R35" s="52">
        <f>IFERROR(__xludf.DUMMYFUNCTION("""COMPUTED_VALUE"""),4.0)</f>
        <v>4</v>
      </c>
      <c r="S35" s="52">
        <f>IFERROR(__xludf.DUMMYFUNCTION("""COMPUTED_VALUE"""),4.0)</f>
        <v>4</v>
      </c>
      <c r="T35" s="52">
        <f>IFERROR(__xludf.DUMMYFUNCTION("""COMPUTED_VALUE"""),5.0)</f>
        <v>5</v>
      </c>
      <c r="U35" s="52">
        <f>IFERROR(__xludf.DUMMYFUNCTION("""COMPUTED_VALUE"""),3.0)</f>
        <v>3</v>
      </c>
      <c r="V35" s="52">
        <f>IFERROR(__xludf.DUMMYFUNCTION("""COMPUTED_VALUE"""),3.0)</f>
        <v>3</v>
      </c>
      <c r="W35" s="52">
        <f>IFERROR(__xludf.DUMMYFUNCTION("""COMPUTED_VALUE"""),37.0)</f>
        <v>37</v>
      </c>
      <c r="X35" s="52">
        <f>IFERROR(__xludf.DUMMYFUNCTION("""COMPUTED_VALUE"""),73.0)</f>
        <v>73</v>
      </c>
    </row>
    <row r="36">
      <c r="B36" s="52" t="str">
        <f>IFERROR(__xludf.DUMMYFUNCTION("""COMPUTED_VALUE"""),"x")</f>
        <v>x</v>
      </c>
      <c r="C36" s="52" t="str">
        <f>IFERROR(__xludf.DUMMYFUNCTION("""COMPUTED_VALUE"""),"Allie Hayden")</f>
        <v>Allie Hayden</v>
      </c>
      <c r="D36" s="52">
        <f>IFERROR(__xludf.DUMMYFUNCTION("""COMPUTED_VALUE"""),6.0)</f>
        <v>6</v>
      </c>
      <c r="E36" s="52">
        <f>IFERROR(__xludf.DUMMYFUNCTION("""COMPUTED_VALUE"""),5.0)</f>
        <v>5</v>
      </c>
      <c r="F36" s="52">
        <f>IFERROR(__xludf.DUMMYFUNCTION("""COMPUTED_VALUE"""),4.0)</f>
        <v>4</v>
      </c>
      <c r="G36" s="52">
        <f>IFERROR(__xludf.DUMMYFUNCTION("""COMPUTED_VALUE"""),7.0)</f>
        <v>7</v>
      </c>
      <c r="H36" s="52">
        <f>IFERROR(__xludf.DUMMYFUNCTION("""COMPUTED_VALUE"""),5.0)</f>
        <v>5</v>
      </c>
      <c r="I36" s="52">
        <f>IFERROR(__xludf.DUMMYFUNCTION("""COMPUTED_VALUE"""),6.0)</f>
        <v>6</v>
      </c>
      <c r="J36" s="52">
        <f>IFERROR(__xludf.DUMMYFUNCTION("""COMPUTED_VALUE"""),3.0)</f>
        <v>3</v>
      </c>
      <c r="K36" s="52">
        <f>IFERROR(__xludf.DUMMYFUNCTION("""COMPUTED_VALUE"""),4.0)</f>
        <v>4</v>
      </c>
      <c r="L36" s="52">
        <f>IFERROR(__xludf.DUMMYFUNCTION("""COMPUTED_VALUE"""),6.0)</f>
        <v>6</v>
      </c>
      <c r="M36" s="52">
        <f>IFERROR(__xludf.DUMMYFUNCTION("""COMPUTED_VALUE"""),46.0)</f>
        <v>46</v>
      </c>
      <c r="N36" s="52">
        <f>IFERROR(__xludf.DUMMYFUNCTION("""COMPUTED_VALUE"""),6.0)</f>
        <v>6</v>
      </c>
      <c r="O36" s="52">
        <f>IFERROR(__xludf.DUMMYFUNCTION("""COMPUTED_VALUE"""),7.0)</f>
        <v>7</v>
      </c>
      <c r="P36" s="52">
        <f>IFERROR(__xludf.DUMMYFUNCTION("""COMPUTED_VALUE"""),6.0)</f>
        <v>6</v>
      </c>
      <c r="Q36" s="52">
        <f>IFERROR(__xludf.DUMMYFUNCTION("""COMPUTED_VALUE"""),3.0)</f>
        <v>3</v>
      </c>
      <c r="R36" s="52">
        <f>IFERROR(__xludf.DUMMYFUNCTION("""COMPUTED_VALUE"""),4.0)</f>
        <v>4</v>
      </c>
      <c r="S36" s="52">
        <f>IFERROR(__xludf.DUMMYFUNCTION("""COMPUTED_VALUE"""),4.0)</f>
        <v>4</v>
      </c>
      <c r="T36" s="52">
        <f>IFERROR(__xludf.DUMMYFUNCTION("""COMPUTED_VALUE"""),5.0)</f>
        <v>5</v>
      </c>
      <c r="U36" s="52">
        <f>IFERROR(__xludf.DUMMYFUNCTION("""COMPUTED_VALUE"""),4.0)</f>
        <v>4</v>
      </c>
      <c r="V36" s="52">
        <f>IFERROR(__xludf.DUMMYFUNCTION("""COMPUTED_VALUE"""),5.0)</f>
        <v>5</v>
      </c>
      <c r="W36" s="52">
        <f>IFERROR(__xludf.DUMMYFUNCTION("""COMPUTED_VALUE"""),44.0)</f>
        <v>44</v>
      </c>
      <c r="X36" s="52">
        <f>IFERROR(__xludf.DUMMYFUNCTION("""COMPUTED_VALUE"""),90.0)</f>
        <v>90</v>
      </c>
    </row>
    <row r="37"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 t="str">
        <f>IFERROR(__xludf.DUMMYFUNCTION("""COMPUTED_VALUE"""),"")</f>
        <v/>
      </c>
      <c r="N37" s="52"/>
      <c r="O37" s="52"/>
      <c r="P37" s="52"/>
      <c r="Q37" s="52"/>
      <c r="R37" s="52"/>
      <c r="S37" s="52"/>
      <c r="T37" s="52"/>
      <c r="U37" s="52"/>
      <c r="V37" s="52"/>
      <c r="W37" s="52" t="str">
        <f>IFERROR(__xludf.DUMMYFUNCTION("""COMPUTED_VALUE"""),"")</f>
        <v/>
      </c>
      <c r="X37" s="52" t="str">
        <f>IFERROR(__xludf.DUMMYFUNCTION("""COMPUTED_VALUE"""),"")</f>
        <v/>
      </c>
    </row>
    <row r="38">
      <c r="B38" s="52" t="str">
        <f>IFERROR(__xludf.DUMMYFUNCTION("""COMPUTED_VALUE"""),"x")</f>
        <v>x</v>
      </c>
      <c r="C38" s="52" t="str">
        <f>IFERROR(__xludf.DUMMYFUNCTION("""COMPUTED_VALUE"""),"Ella Dinsdale ")</f>
        <v>Ella Dinsdale </v>
      </c>
      <c r="D38" s="52">
        <f>IFERROR(__xludf.DUMMYFUNCTION("""COMPUTED_VALUE"""),6.0)</f>
        <v>6</v>
      </c>
      <c r="E38" s="52">
        <f>IFERROR(__xludf.DUMMYFUNCTION("""COMPUTED_VALUE"""),7.0)</f>
        <v>7</v>
      </c>
      <c r="F38" s="52">
        <f>IFERROR(__xludf.DUMMYFUNCTION("""COMPUTED_VALUE"""),3.0)</f>
        <v>3</v>
      </c>
      <c r="G38" s="52">
        <f>IFERROR(__xludf.DUMMYFUNCTION("""COMPUTED_VALUE"""),7.0)</f>
        <v>7</v>
      </c>
      <c r="H38" s="52">
        <f>IFERROR(__xludf.DUMMYFUNCTION("""COMPUTED_VALUE"""),6.0)</f>
        <v>6</v>
      </c>
      <c r="I38" s="52">
        <f>IFERROR(__xludf.DUMMYFUNCTION("""COMPUTED_VALUE"""),5.0)</f>
        <v>5</v>
      </c>
      <c r="J38" s="52">
        <f>IFERROR(__xludf.DUMMYFUNCTION("""COMPUTED_VALUE"""),4.0)</f>
        <v>4</v>
      </c>
      <c r="K38" s="52">
        <f>IFERROR(__xludf.DUMMYFUNCTION("""COMPUTED_VALUE"""),6.0)</f>
        <v>6</v>
      </c>
      <c r="L38" s="52">
        <f>IFERROR(__xludf.DUMMYFUNCTION("""COMPUTED_VALUE"""),5.0)</f>
        <v>5</v>
      </c>
      <c r="M38" s="52">
        <f>IFERROR(__xludf.DUMMYFUNCTION("""COMPUTED_VALUE"""),49.0)</f>
        <v>49</v>
      </c>
      <c r="N38" s="52">
        <f>IFERROR(__xludf.DUMMYFUNCTION("""COMPUTED_VALUE"""),7.0)</f>
        <v>7</v>
      </c>
      <c r="O38" s="52">
        <f>IFERROR(__xludf.DUMMYFUNCTION("""COMPUTED_VALUE"""),5.0)</f>
        <v>5</v>
      </c>
      <c r="P38" s="52">
        <f>IFERROR(__xludf.DUMMYFUNCTION("""COMPUTED_VALUE"""),7.0)</f>
        <v>7</v>
      </c>
      <c r="Q38" s="52">
        <f>IFERROR(__xludf.DUMMYFUNCTION("""COMPUTED_VALUE"""),3.0)</f>
        <v>3</v>
      </c>
      <c r="R38" s="52">
        <f>IFERROR(__xludf.DUMMYFUNCTION("""COMPUTED_VALUE"""),6.0)</f>
        <v>6</v>
      </c>
      <c r="S38" s="52">
        <f>IFERROR(__xludf.DUMMYFUNCTION("""COMPUTED_VALUE"""),5.0)</f>
        <v>5</v>
      </c>
      <c r="T38" s="52">
        <f>IFERROR(__xludf.DUMMYFUNCTION("""COMPUTED_VALUE"""),4.0)</f>
        <v>4</v>
      </c>
      <c r="U38" s="52">
        <f>IFERROR(__xludf.DUMMYFUNCTION("""COMPUTED_VALUE"""),3.0)</f>
        <v>3</v>
      </c>
      <c r="V38" s="52">
        <f>IFERROR(__xludf.DUMMYFUNCTION("""COMPUTED_VALUE"""),7.0)</f>
        <v>7</v>
      </c>
      <c r="W38" s="52">
        <f>IFERROR(__xludf.DUMMYFUNCTION("""COMPUTED_VALUE"""),47.0)</f>
        <v>47</v>
      </c>
      <c r="X38" s="52">
        <f>IFERROR(__xludf.DUMMYFUNCTION("""COMPUTED_VALUE"""),96.0)</f>
        <v>96</v>
      </c>
    </row>
    <row r="39">
      <c r="A39" s="47" t="s">
        <v>70</v>
      </c>
      <c r="B39" s="51" t="str">
        <f>IFERROR(__xludf.DUMMYFUNCTION("IMPORTRANGE(Key!$A29,""'Group'!a4:w7"")"),"x")</f>
        <v>x</v>
      </c>
      <c r="C39" s="51" t="str">
        <f>IFERROR(__xludf.DUMMYFUNCTION("""COMPUTED_VALUE"""),"Addesen Glass")</f>
        <v>Addesen Glass</v>
      </c>
      <c r="D39" s="52">
        <f>IFERROR(__xludf.DUMMYFUNCTION("""COMPUTED_VALUE"""),5.0)</f>
        <v>5</v>
      </c>
      <c r="E39" s="52">
        <f>IFERROR(__xludf.DUMMYFUNCTION("""COMPUTED_VALUE"""),6.0)</f>
        <v>6</v>
      </c>
      <c r="F39" s="52">
        <f>IFERROR(__xludf.DUMMYFUNCTION("""COMPUTED_VALUE"""),3.0)</f>
        <v>3</v>
      </c>
      <c r="G39" s="52">
        <f>IFERROR(__xludf.DUMMYFUNCTION("""COMPUTED_VALUE"""),4.0)</f>
        <v>4</v>
      </c>
      <c r="H39" s="52">
        <f>IFERROR(__xludf.DUMMYFUNCTION("""COMPUTED_VALUE"""),4.0)</f>
        <v>4</v>
      </c>
      <c r="I39" s="52">
        <f>IFERROR(__xludf.DUMMYFUNCTION("""COMPUTED_VALUE"""),5.0)</f>
        <v>5</v>
      </c>
      <c r="J39" s="52">
        <f>IFERROR(__xludf.DUMMYFUNCTION("""COMPUTED_VALUE"""),4.0)</f>
        <v>4</v>
      </c>
      <c r="K39" s="52">
        <f>IFERROR(__xludf.DUMMYFUNCTION("""COMPUTED_VALUE"""),4.0)</f>
        <v>4</v>
      </c>
      <c r="L39" s="52">
        <f>IFERROR(__xludf.DUMMYFUNCTION("""COMPUTED_VALUE"""),4.0)</f>
        <v>4</v>
      </c>
      <c r="M39" s="52">
        <f>IFERROR(__xludf.DUMMYFUNCTION("""COMPUTED_VALUE"""),39.0)</f>
        <v>39</v>
      </c>
      <c r="N39" s="52">
        <f>IFERROR(__xludf.DUMMYFUNCTION("""COMPUTED_VALUE"""),7.0)</f>
        <v>7</v>
      </c>
      <c r="O39" s="52">
        <f>IFERROR(__xludf.DUMMYFUNCTION("""COMPUTED_VALUE"""),4.0)</f>
        <v>4</v>
      </c>
      <c r="P39" s="52">
        <f>IFERROR(__xludf.DUMMYFUNCTION("""COMPUTED_VALUE"""),4.0)</f>
        <v>4</v>
      </c>
      <c r="Q39" s="52">
        <f>IFERROR(__xludf.DUMMYFUNCTION("""COMPUTED_VALUE"""),4.0)</f>
        <v>4</v>
      </c>
      <c r="R39" s="52">
        <f>IFERROR(__xludf.DUMMYFUNCTION("""COMPUTED_VALUE"""),4.0)</f>
        <v>4</v>
      </c>
      <c r="S39" s="52">
        <f>IFERROR(__xludf.DUMMYFUNCTION("""COMPUTED_VALUE"""),4.0)</f>
        <v>4</v>
      </c>
      <c r="T39" s="52">
        <f>IFERROR(__xludf.DUMMYFUNCTION("""COMPUTED_VALUE"""),6.0)</f>
        <v>6</v>
      </c>
      <c r="U39" s="52">
        <f>IFERROR(__xludf.DUMMYFUNCTION("""COMPUTED_VALUE"""),3.0)</f>
        <v>3</v>
      </c>
      <c r="V39" s="52">
        <f>IFERROR(__xludf.DUMMYFUNCTION("""COMPUTED_VALUE"""),4.0)</f>
        <v>4</v>
      </c>
      <c r="W39" s="52">
        <f>IFERROR(__xludf.DUMMYFUNCTION("""COMPUTED_VALUE"""),40.0)</f>
        <v>40</v>
      </c>
      <c r="X39" s="52">
        <f>IFERROR(__xludf.DUMMYFUNCTION("""COMPUTED_VALUE"""),79.0)</f>
        <v>79</v>
      </c>
    </row>
    <row r="40">
      <c r="B40" s="52" t="str">
        <f>IFERROR(__xludf.DUMMYFUNCTION("""COMPUTED_VALUE"""),"x")</f>
        <v>x</v>
      </c>
      <c r="C40" s="52" t="str">
        <f>IFERROR(__xludf.DUMMYFUNCTION("""COMPUTED_VALUE"""),"Sara Gruenewald")</f>
        <v>Sara Gruenewald</v>
      </c>
      <c r="D40" s="52">
        <f>IFERROR(__xludf.DUMMYFUNCTION("""COMPUTED_VALUE"""),5.0)</f>
        <v>5</v>
      </c>
      <c r="E40" s="52">
        <f>IFERROR(__xludf.DUMMYFUNCTION("""COMPUTED_VALUE"""),8.0)</f>
        <v>8</v>
      </c>
      <c r="F40" s="52">
        <f>IFERROR(__xludf.DUMMYFUNCTION("""COMPUTED_VALUE"""),4.0)</f>
        <v>4</v>
      </c>
      <c r="G40" s="52">
        <f>IFERROR(__xludf.DUMMYFUNCTION("""COMPUTED_VALUE"""),8.0)</f>
        <v>8</v>
      </c>
      <c r="H40" s="52">
        <f>IFERROR(__xludf.DUMMYFUNCTION("""COMPUTED_VALUE"""),5.0)</f>
        <v>5</v>
      </c>
      <c r="I40" s="52">
        <f>IFERROR(__xludf.DUMMYFUNCTION("""COMPUTED_VALUE"""),6.0)</f>
        <v>6</v>
      </c>
      <c r="J40" s="52">
        <f>IFERROR(__xludf.DUMMYFUNCTION("""COMPUTED_VALUE"""),4.0)</f>
        <v>4</v>
      </c>
      <c r="K40" s="52">
        <f>IFERROR(__xludf.DUMMYFUNCTION("""COMPUTED_VALUE"""),5.0)</f>
        <v>5</v>
      </c>
      <c r="L40" s="52">
        <f>IFERROR(__xludf.DUMMYFUNCTION("""COMPUTED_VALUE"""),5.0)</f>
        <v>5</v>
      </c>
      <c r="M40" s="52">
        <f>IFERROR(__xludf.DUMMYFUNCTION("""COMPUTED_VALUE"""),50.0)</f>
        <v>50</v>
      </c>
      <c r="N40" s="52">
        <f>IFERROR(__xludf.DUMMYFUNCTION("""COMPUTED_VALUE"""),7.0)</f>
        <v>7</v>
      </c>
      <c r="O40" s="52">
        <f>IFERROR(__xludf.DUMMYFUNCTION("""COMPUTED_VALUE"""),6.0)</f>
        <v>6</v>
      </c>
      <c r="P40" s="52">
        <f>IFERROR(__xludf.DUMMYFUNCTION("""COMPUTED_VALUE"""),4.0)</f>
        <v>4</v>
      </c>
      <c r="Q40" s="52">
        <f>IFERROR(__xludf.DUMMYFUNCTION("""COMPUTED_VALUE"""),5.0)</f>
        <v>5</v>
      </c>
      <c r="R40" s="52">
        <f>IFERROR(__xludf.DUMMYFUNCTION("""COMPUTED_VALUE"""),7.0)</f>
        <v>7</v>
      </c>
      <c r="S40" s="52">
        <f>IFERROR(__xludf.DUMMYFUNCTION("""COMPUTED_VALUE"""),6.0)</f>
        <v>6</v>
      </c>
      <c r="T40" s="52">
        <f>IFERROR(__xludf.DUMMYFUNCTION("""COMPUTED_VALUE"""),8.0)</f>
        <v>8</v>
      </c>
      <c r="U40" s="52">
        <f>IFERROR(__xludf.DUMMYFUNCTION("""COMPUTED_VALUE"""),4.0)</f>
        <v>4</v>
      </c>
      <c r="V40" s="52">
        <f>IFERROR(__xludf.DUMMYFUNCTION("""COMPUTED_VALUE"""),8.0)</f>
        <v>8</v>
      </c>
      <c r="W40" s="52">
        <f>IFERROR(__xludf.DUMMYFUNCTION("""COMPUTED_VALUE"""),55.0)</f>
        <v>55</v>
      </c>
      <c r="X40" s="52">
        <f>IFERROR(__xludf.DUMMYFUNCTION("""COMPUTED_VALUE"""),105.0)</f>
        <v>105</v>
      </c>
    </row>
    <row r="41"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 t="str">
        <f>IFERROR(__xludf.DUMMYFUNCTION("""COMPUTED_VALUE"""),"")</f>
        <v/>
      </c>
      <c r="N41" s="52"/>
      <c r="O41" s="52"/>
      <c r="P41" s="52"/>
      <c r="Q41" s="52"/>
      <c r="R41" s="52"/>
      <c r="S41" s="52"/>
      <c r="T41" s="52"/>
      <c r="U41" s="52"/>
      <c r="V41" s="52"/>
      <c r="W41" s="52" t="str">
        <f>IFERROR(__xludf.DUMMYFUNCTION("""COMPUTED_VALUE"""),"")</f>
        <v/>
      </c>
      <c r="X41" s="52" t="str">
        <f>IFERROR(__xludf.DUMMYFUNCTION("""COMPUTED_VALUE"""),"")</f>
        <v/>
      </c>
    </row>
    <row r="42"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 t="str">
        <f>IFERROR(__xludf.DUMMYFUNCTION("""COMPUTED_VALUE"""),"")</f>
        <v/>
      </c>
      <c r="N42" s="52"/>
      <c r="O42" s="52"/>
      <c r="P42" s="52"/>
      <c r="Q42" s="52"/>
      <c r="R42" s="52"/>
      <c r="S42" s="52"/>
      <c r="T42" s="52"/>
      <c r="U42" s="52"/>
      <c r="V42" s="52"/>
      <c r="W42" s="52" t="str">
        <f>IFERROR(__xludf.DUMMYFUNCTION("""COMPUTED_VALUE"""),"")</f>
        <v/>
      </c>
      <c r="X42" s="52" t="str">
        <f>IFERROR(__xludf.DUMMYFUNCTION("""COMPUTED_VALUE"""),"")</f>
        <v/>
      </c>
    </row>
    <row r="43">
      <c r="A43" s="47" t="s">
        <v>76</v>
      </c>
      <c r="B43" s="51" t="str">
        <f>IFERROR(__xludf.DUMMYFUNCTION("IMPORTRANGE(Key!$A30,""'Group'!a4:w7"")"),"x")</f>
        <v>x</v>
      </c>
      <c r="C43" s="51" t="str">
        <f>IFERROR(__xludf.DUMMYFUNCTION("""COMPUTED_VALUE"""),"Addysyn Asmus")</f>
        <v>Addysyn Asmus</v>
      </c>
      <c r="D43" s="52">
        <f>IFERROR(__xludf.DUMMYFUNCTION("""COMPUTED_VALUE"""),6.0)</f>
        <v>6</v>
      </c>
      <c r="E43" s="52">
        <f>IFERROR(__xludf.DUMMYFUNCTION("""COMPUTED_VALUE"""),7.0)</f>
        <v>7</v>
      </c>
      <c r="F43" s="52">
        <f>IFERROR(__xludf.DUMMYFUNCTION("""COMPUTED_VALUE"""),4.0)</f>
        <v>4</v>
      </c>
      <c r="G43" s="52">
        <f>IFERROR(__xludf.DUMMYFUNCTION("""COMPUTED_VALUE"""),8.0)</f>
        <v>8</v>
      </c>
      <c r="H43" s="52">
        <f>IFERROR(__xludf.DUMMYFUNCTION("""COMPUTED_VALUE"""),4.0)</f>
        <v>4</v>
      </c>
      <c r="I43" s="52">
        <f>IFERROR(__xludf.DUMMYFUNCTION("""COMPUTED_VALUE"""),4.0)</f>
        <v>4</v>
      </c>
      <c r="J43" s="52">
        <f>IFERROR(__xludf.DUMMYFUNCTION("""COMPUTED_VALUE"""),4.0)</f>
        <v>4</v>
      </c>
      <c r="K43" s="52">
        <f>IFERROR(__xludf.DUMMYFUNCTION("""COMPUTED_VALUE"""),4.0)</f>
        <v>4</v>
      </c>
      <c r="L43" s="52">
        <f>IFERROR(__xludf.DUMMYFUNCTION("""COMPUTED_VALUE"""),5.0)</f>
        <v>5</v>
      </c>
      <c r="M43" s="52">
        <f>IFERROR(__xludf.DUMMYFUNCTION("""COMPUTED_VALUE"""),46.0)</f>
        <v>46</v>
      </c>
      <c r="N43" s="52">
        <f>IFERROR(__xludf.DUMMYFUNCTION("""COMPUTED_VALUE"""),8.0)</f>
        <v>8</v>
      </c>
      <c r="O43" s="52">
        <f>IFERROR(__xludf.DUMMYFUNCTION("""COMPUTED_VALUE"""),6.0)</f>
        <v>6</v>
      </c>
      <c r="P43" s="52">
        <f>IFERROR(__xludf.DUMMYFUNCTION("""COMPUTED_VALUE"""),4.0)</f>
        <v>4</v>
      </c>
      <c r="Q43" s="52">
        <f>IFERROR(__xludf.DUMMYFUNCTION("""COMPUTED_VALUE"""),3.0)</f>
        <v>3</v>
      </c>
      <c r="R43" s="52">
        <f>IFERROR(__xludf.DUMMYFUNCTION("""COMPUTED_VALUE"""),5.0)</f>
        <v>5</v>
      </c>
      <c r="S43" s="52">
        <f>IFERROR(__xludf.DUMMYFUNCTION("""COMPUTED_VALUE"""),4.0)</f>
        <v>4</v>
      </c>
      <c r="T43" s="52">
        <f>IFERROR(__xludf.DUMMYFUNCTION("""COMPUTED_VALUE"""),5.0)</f>
        <v>5</v>
      </c>
      <c r="U43" s="52">
        <f>IFERROR(__xludf.DUMMYFUNCTION("""COMPUTED_VALUE"""),3.0)</f>
        <v>3</v>
      </c>
      <c r="V43" s="52">
        <f>IFERROR(__xludf.DUMMYFUNCTION("""COMPUTED_VALUE"""),4.0)</f>
        <v>4</v>
      </c>
      <c r="W43" s="52">
        <f>IFERROR(__xludf.DUMMYFUNCTION("""COMPUTED_VALUE"""),42.0)</f>
        <v>42</v>
      </c>
      <c r="X43" s="52">
        <f>IFERROR(__xludf.DUMMYFUNCTION("""COMPUTED_VALUE"""),88.0)</f>
        <v>88</v>
      </c>
    </row>
    <row r="44">
      <c r="B44" s="52"/>
      <c r="C44" s="52" t="str">
        <f>IFERROR(__xludf.DUMMYFUNCTION("""COMPUTED_VALUE"""),"Ashlee Johnson ")</f>
        <v>Ashlee Johnson </v>
      </c>
      <c r="D44" s="52">
        <f>IFERROR(__xludf.DUMMYFUNCTION("""COMPUTED_VALUE"""),4.0)</f>
        <v>4</v>
      </c>
      <c r="E44" s="52">
        <f>IFERROR(__xludf.DUMMYFUNCTION("""COMPUTED_VALUE"""),5.0)</f>
        <v>5</v>
      </c>
      <c r="F44" s="52">
        <f>IFERROR(__xludf.DUMMYFUNCTION("""COMPUTED_VALUE"""),3.0)</f>
        <v>3</v>
      </c>
      <c r="G44" s="52">
        <f>IFERROR(__xludf.DUMMYFUNCTION("""COMPUTED_VALUE"""),5.0)</f>
        <v>5</v>
      </c>
      <c r="H44" s="52">
        <f>IFERROR(__xludf.DUMMYFUNCTION("""COMPUTED_VALUE"""),4.0)</f>
        <v>4</v>
      </c>
      <c r="I44" s="52">
        <f>IFERROR(__xludf.DUMMYFUNCTION("""COMPUTED_VALUE"""),5.0)</f>
        <v>5</v>
      </c>
      <c r="J44" s="52">
        <f>IFERROR(__xludf.DUMMYFUNCTION("""COMPUTED_VALUE"""),3.0)</f>
        <v>3</v>
      </c>
      <c r="K44" s="52">
        <f>IFERROR(__xludf.DUMMYFUNCTION("""COMPUTED_VALUE"""),4.0)</f>
        <v>4</v>
      </c>
      <c r="L44" s="52">
        <f>IFERROR(__xludf.DUMMYFUNCTION("""COMPUTED_VALUE"""),4.0)</f>
        <v>4</v>
      </c>
      <c r="M44" s="52">
        <f>IFERROR(__xludf.DUMMYFUNCTION("""COMPUTED_VALUE"""),37.0)</f>
        <v>37</v>
      </c>
      <c r="N44" s="52">
        <f>IFERROR(__xludf.DUMMYFUNCTION("""COMPUTED_VALUE"""),6.0)</f>
        <v>6</v>
      </c>
      <c r="O44" s="52">
        <f>IFERROR(__xludf.DUMMYFUNCTION("""COMPUTED_VALUE"""),4.0)</f>
        <v>4</v>
      </c>
      <c r="P44" s="52">
        <f>IFERROR(__xludf.DUMMYFUNCTION("""COMPUTED_VALUE"""),5.0)</f>
        <v>5</v>
      </c>
      <c r="Q44" s="52">
        <f>IFERROR(__xludf.DUMMYFUNCTION("""COMPUTED_VALUE"""),4.0)</f>
        <v>4</v>
      </c>
      <c r="R44" s="52">
        <f>IFERROR(__xludf.DUMMYFUNCTION("""COMPUTED_VALUE"""),4.0)</f>
        <v>4</v>
      </c>
      <c r="S44" s="52">
        <f>IFERROR(__xludf.DUMMYFUNCTION("""COMPUTED_VALUE"""),4.0)</f>
        <v>4</v>
      </c>
      <c r="T44" s="52">
        <f>IFERROR(__xludf.DUMMYFUNCTION("""COMPUTED_VALUE"""),6.0)</f>
        <v>6</v>
      </c>
      <c r="U44" s="52">
        <f>IFERROR(__xludf.DUMMYFUNCTION("""COMPUTED_VALUE"""),3.0)</f>
        <v>3</v>
      </c>
      <c r="V44" s="52">
        <f>IFERROR(__xludf.DUMMYFUNCTION("""COMPUTED_VALUE"""),4.0)</f>
        <v>4</v>
      </c>
      <c r="W44" s="52">
        <f>IFERROR(__xludf.DUMMYFUNCTION("""COMPUTED_VALUE"""),40.0)</f>
        <v>40</v>
      </c>
      <c r="X44" s="52">
        <f>IFERROR(__xludf.DUMMYFUNCTION("""COMPUTED_VALUE"""),77.0)</f>
        <v>77</v>
      </c>
    </row>
    <row r="45"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 t="str">
        <f>IFERROR(__xludf.DUMMYFUNCTION("""COMPUTED_VALUE"""),"")</f>
        <v/>
      </c>
      <c r="N45" s="52"/>
      <c r="O45" s="52"/>
      <c r="P45" s="52"/>
      <c r="Q45" s="52"/>
      <c r="R45" s="52"/>
      <c r="S45" s="52"/>
      <c r="T45" s="52"/>
      <c r="U45" s="52"/>
      <c r="V45" s="52"/>
      <c r="W45" s="52" t="str">
        <f>IFERROR(__xludf.DUMMYFUNCTION("""COMPUTED_VALUE"""),"")</f>
        <v/>
      </c>
      <c r="X45" s="52" t="str">
        <f>IFERROR(__xludf.DUMMYFUNCTION("""COMPUTED_VALUE"""),"")</f>
        <v/>
      </c>
    </row>
    <row r="46">
      <c r="A46" s="53"/>
      <c r="B46" s="52"/>
      <c r="C46" s="52" t="str">
        <f>IFERROR(__xludf.DUMMYFUNCTION("""COMPUTED_VALUE"""),"Sara Golden")</f>
        <v>Sara Golden</v>
      </c>
      <c r="D46" s="52"/>
      <c r="E46" s="52"/>
      <c r="F46" s="52"/>
      <c r="G46" s="52"/>
      <c r="H46" s="52"/>
      <c r="I46" s="52"/>
      <c r="J46" s="52"/>
      <c r="K46" s="52"/>
      <c r="L46" s="52"/>
      <c r="M46" s="52" t="str">
        <f>IFERROR(__xludf.DUMMYFUNCTION("""COMPUTED_VALUE"""),"")</f>
        <v/>
      </c>
      <c r="N46" s="52"/>
      <c r="O46" s="52"/>
      <c r="P46" s="52"/>
      <c r="Q46" s="52"/>
      <c r="R46" s="52"/>
      <c r="S46" s="52"/>
      <c r="T46" s="52"/>
      <c r="U46" s="52"/>
      <c r="V46" s="52"/>
      <c r="W46" s="52" t="str">
        <f>IFERROR(__xludf.DUMMYFUNCTION("""COMPUTED_VALUE"""),"")</f>
        <v/>
      </c>
      <c r="X46" s="52" t="str">
        <f>IFERROR(__xludf.DUMMYFUNCTION("""COMPUTED_VALUE"""),"")</f>
        <v/>
      </c>
    </row>
    <row r="47">
      <c r="A47" s="47" t="s">
        <v>83</v>
      </c>
      <c r="B47" s="51" t="str">
        <f>IFERROR(__xludf.DUMMYFUNCTION("IMPORTRANGE(Key!$A31,""'Group'!a4:w7"")"),"x")</f>
        <v>x</v>
      </c>
      <c r="C47" s="51" t="str">
        <f>IFERROR(__xludf.DUMMYFUNCTION("""COMPUTED_VALUE"""),"Kiera Stehr")</f>
        <v>Kiera Stehr</v>
      </c>
      <c r="D47" s="52">
        <f>IFERROR(__xludf.DUMMYFUNCTION("""COMPUTED_VALUE"""),6.0)</f>
        <v>6</v>
      </c>
      <c r="E47" s="52">
        <f>IFERROR(__xludf.DUMMYFUNCTION("""COMPUTED_VALUE"""),7.0)</f>
        <v>7</v>
      </c>
      <c r="F47" s="52">
        <f>IFERROR(__xludf.DUMMYFUNCTION("""COMPUTED_VALUE"""),4.0)</f>
        <v>4</v>
      </c>
      <c r="G47" s="52">
        <f>IFERROR(__xludf.DUMMYFUNCTION("""COMPUTED_VALUE"""),6.0)</f>
        <v>6</v>
      </c>
      <c r="H47" s="52">
        <f>IFERROR(__xludf.DUMMYFUNCTION("""COMPUTED_VALUE"""),7.0)</f>
        <v>7</v>
      </c>
      <c r="I47" s="52">
        <f>IFERROR(__xludf.DUMMYFUNCTION("""COMPUTED_VALUE"""),5.0)</f>
        <v>5</v>
      </c>
      <c r="J47" s="52">
        <f>IFERROR(__xludf.DUMMYFUNCTION("""COMPUTED_VALUE"""),5.0)</f>
        <v>5</v>
      </c>
      <c r="K47" s="52">
        <f>IFERROR(__xludf.DUMMYFUNCTION("""COMPUTED_VALUE"""),5.0)</f>
        <v>5</v>
      </c>
      <c r="L47" s="52">
        <f>IFERROR(__xludf.DUMMYFUNCTION("""COMPUTED_VALUE"""),6.0)</f>
        <v>6</v>
      </c>
      <c r="M47" s="52">
        <f>IFERROR(__xludf.DUMMYFUNCTION("""COMPUTED_VALUE"""),51.0)</f>
        <v>51</v>
      </c>
      <c r="N47" s="52">
        <f>IFERROR(__xludf.DUMMYFUNCTION("""COMPUTED_VALUE"""),7.0)</f>
        <v>7</v>
      </c>
      <c r="O47" s="52">
        <f>IFERROR(__xludf.DUMMYFUNCTION("""COMPUTED_VALUE"""),5.0)</f>
        <v>5</v>
      </c>
      <c r="P47" s="52">
        <f>IFERROR(__xludf.DUMMYFUNCTION("""COMPUTED_VALUE"""),6.0)</f>
        <v>6</v>
      </c>
      <c r="Q47" s="52">
        <f>IFERROR(__xludf.DUMMYFUNCTION("""COMPUTED_VALUE"""),4.0)</f>
        <v>4</v>
      </c>
      <c r="R47" s="52">
        <f>IFERROR(__xludf.DUMMYFUNCTION("""COMPUTED_VALUE"""),6.0)</f>
        <v>6</v>
      </c>
      <c r="S47" s="52">
        <f>IFERROR(__xludf.DUMMYFUNCTION("""COMPUTED_VALUE"""),5.0)</f>
        <v>5</v>
      </c>
      <c r="T47" s="52">
        <f>IFERROR(__xludf.DUMMYFUNCTION("""COMPUTED_VALUE"""),6.0)</f>
        <v>6</v>
      </c>
      <c r="U47" s="52">
        <f>IFERROR(__xludf.DUMMYFUNCTION("""COMPUTED_VALUE"""),4.0)</f>
        <v>4</v>
      </c>
      <c r="V47" s="52">
        <f>IFERROR(__xludf.DUMMYFUNCTION("""COMPUTED_VALUE"""),6.0)</f>
        <v>6</v>
      </c>
      <c r="W47" s="52">
        <f>IFERROR(__xludf.DUMMYFUNCTION("""COMPUTED_VALUE"""),49.0)</f>
        <v>49</v>
      </c>
      <c r="X47" s="52">
        <f>IFERROR(__xludf.DUMMYFUNCTION("""COMPUTED_VALUE"""),100.0)</f>
        <v>100</v>
      </c>
    </row>
    <row r="48">
      <c r="B48" s="52" t="str">
        <f>IFERROR(__xludf.DUMMYFUNCTION("""COMPUTED_VALUE"""),"x")</f>
        <v>x</v>
      </c>
      <c r="C48" s="52" t="str">
        <f>IFERROR(__xludf.DUMMYFUNCTION("""COMPUTED_VALUE"""),"Katie Barnett")</f>
        <v>Katie Barnett</v>
      </c>
      <c r="D48" s="52">
        <f>IFERROR(__xludf.DUMMYFUNCTION("""COMPUTED_VALUE"""),5.0)</f>
        <v>5</v>
      </c>
      <c r="E48" s="52">
        <f>IFERROR(__xludf.DUMMYFUNCTION("""COMPUTED_VALUE"""),7.0)</f>
        <v>7</v>
      </c>
      <c r="F48" s="52">
        <f>IFERROR(__xludf.DUMMYFUNCTION("""COMPUTED_VALUE"""),4.0)</f>
        <v>4</v>
      </c>
      <c r="G48" s="52">
        <f>IFERROR(__xludf.DUMMYFUNCTION("""COMPUTED_VALUE"""),6.0)</f>
        <v>6</v>
      </c>
      <c r="H48" s="52">
        <f>IFERROR(__xludf.DUMMYFUNCTION("""COMPUTED_VALUE"""),3.0)</f>
        <v>3</v>
      </c>
      <c r="I48" s="52">
        <f>IFERROR(__xludf.DUMMYFUNCTION("""COMPUTED_VALUE"""),5.0)</f>
        <v>5</v>
      </c>
      <c r="J48" s="52">
        <f>IFERROR(__xludf.DUMMYFUNCTION("""COMPUTED_VALUE"""),4.0)</f>
        <v>4</v>
      </c>
      <c r="K48" s="52">
        <f>IFERROR(__xludf.DUMMYFUNCTION("""COMPUTED_VALUE"""),4.0)</f>
        <v>4</v>
      </c>
      <c r="L48" s="52">
        <f>IFERROR(__xludf.DUMMYFUNCTION("""COMPUTED_VALUE"""),5.0)</f>
        <v>5</v>
      </c>
      <c r="M48" s="52">
        <f>IFERROR(__xludf.DUMMYFUNCTION("""COMPUTED_VALUE"""),43.0)</f>
        <v>43</v>
      </c>
      <c r="N48" s="52">
        <f>IFERROR(__xludf.DUMMYFUNCTION("""COMPUTED_VALUE"""),8.0)</f>
        <v>8</v>
      </c>
      <c r="O48" s="52">
        <f>IFERROR(__xludf.DUMMYFUNCTION("""COMPUTED_VALUE"""),6.0)</f>
        <v>6</v>
      </c>
      <c r="P48" s="52">
        <f>IFERROR(__xludf.DUMMYFUNCTION("""COMPUTED_VALUE"""),5.0)</f>
        <v>5</v>
      </c>
      <c r="Q48" s="52">
        <f>IFERROR(__xludf.DUMMYFUNCTION("""COMPUTED_VALUE"""),5.0)</f>
        <v>5</v>
      </c>
      <c r="R48" s="52">
        <f>IFERROR(__xludf.DUMMYFUNCTION("""COMPUTED_VALUE"""),4.0)</f>
        <v>4</v>
      </c>
      <c r="S48" s="52">
        <f>IFERROR(__xludf.DUMMYFUNCTION("""COMPUTED_VALUE"""),4.0)</f>
        <v>4</v>
      </c>
      <c r="T48" s="52">
        <f>IFERROR(__xludf.DUMMYFUNCTION("""COMPUTED_VALUE"""),6.0)</f>
        <v>6</v>
      </c>
      <c r="U48" s="52">
        <f>IFERROR(__xludf.DUMMYFUNCTION("""COMPUTED_VALUE"""),3.0)</f>
        <v>3</v>
      </c>
      <c r="V48" s="52">
        <f>IFERROR(__xludf.DUMMYFUNCTION("""COMPUTED_VALUE"""),5.0)</f>
        <v>5</v>
      </c>
      <c r="W48" s="52">
        <f>IFERROR(__xludf.DUMMYFUNCTION("""COMPUTED_VALUE"""),46.0)</f>
        <v>46</v>
      </c>
      <c r="X48" s="52">
        <f>IFERROR(__xludf.DUMMYFUNCTION("""COMPUTED_VALUE"""),89.0)</f>
        <v>89</v>
      </c>
    </row>
    <row r="49">
      <c r="B49" s="52" t="str">
        <f>IFERROR(__xludf.DUMMYFUNCTION("""COMPUTED_VALUE"""),"x")</f>
        <v>x</v>
      </c>
      <c r="C49" s="52" t="str">
        <f>IFERROR(__xludf.DUMMYFUNCTION("""COMPUTED_VALUE"""),"Lauren Kelly")</f>
        <v>Lauren Kelly</v>
      </c>
      <c r="D49" s="52">
        <f>IFERROR(__xludf.DUMMYFUNCTION("""COMPUTED_VALUE"""),4.0)</f>
        <v>4</v>
      </c>
      <c r="E49" s="52">
        <f>IFERROR(__xludf.DUMMYFUNCTION("""COMPUTED_VALUE"""),5.0)</f>
        <v>5</v>
      </c>
      <c r="F49" s="52">
        <f>IFERROR(__xludf.DUMMYFUNCTION("""COMPUTED_VALUE"""),3.0)</f>
        <v>3</v>
      </c>
      <c r="G49" s="52">
        <f>IFERROR(__xludf.DUMMYFUNCTION("""COMPUTED_VALUE"""),5.0)</f>
        <v>5</v>
      </c>
      <c r="H49" s="52">
        <f>IFERROR(__xludf.DUMMYFUNCTION("""COMPUTED_VALUE"""),5.0)</f>
        <v>5</v>
      </c>
      <c r="I49" s="52">
        <f>IFERROR(__xludf.DUMMYFUNCTION("""COMPUTED_VALUE"""),4.0)</f>
        <v>4</v>
      </c>
      <c r="J49" s="52">
        <f>IFERROR(__xludf.DUMMYFUNCTION("""COMPUTED_VALUE"""),5.0)</f>
        <v>5</v>
      </c>
      <c r="K49" s="52">
        <f>IFERROR(__xludf.DUMMYFUNCTION("""COMPUTED_VALUE"""),4.0)</f>
        <v>4</v>
      </c>
      <c r="L49" s="52">
        <f>IFERROR(__xludf.DUMMYFUNCTION("""COMPUTED_VALUE"""),4.0)</f>
        <v>4</v>
      </c>
      <c r="M49" s="52">
        <f>IFERROR(__xludf.DUMMYFUNCTION("""COMPUTED_VALUE"""),39.0)</f>
        <v>39</v>
      </c>
      <c r="N49" s="52">
        <f>IFERROR(__xludf.DUMMYFUNCTION("""COMPUTED_VALUE"""),5.0)</f>
        <v>5</v>
      </c>
      <c r="O49" s="52">
        <f>IFERROR(__xludf.DUMMYFUNCTION("""COMPUTED_VALUE"""),7.0)</f>
        <v>7</v>
      </c>
      <c r="P49" s="52">
        <f>IFERROR(__xludf.DUMMYFUNCTION("""COMPUTED_VALUE"""),5.0)</f>
        <v>5</v>
      </c>
      <c r="Q49" s="52">
        <f>IFERROR(__xludf.DUMMYFUNCTION("""COMPUTED_VALUE"""),2.0)</f>
        <v>2</v>
      </c>
      <c r="R49" s="52">
        <f>IFERROR(__xludf.DUMMYFUNCTION("""COMPUTED_VALUE"""),5.0)</f>
        <v>5</v>
      </c>
      <c r="S49" s="52">
        <f>IFERROR(__xludf.DUMMYFUNCTION("""COMPUTED_VALUE"""),5.0)</f>
        <v>5</v>
      </c>
      <c r="T49" s="52">
        <f>IFERROR(__xludf.DUMMYFUNCTION("""COMPUTED_VALUE"""),7.0)</f>
        <v>7</v>
      </c>
      <c r="U49" s="52">
        <f>IFERROR(__xludf.DUMMYFUNCTION("""COMPUTED_VALUE"""),3.0)</f>
        <v>3</v>
      </c>
      <c r="V49" s="52">
        <f>IFERROR(__xludf.DUMMYFUNCTION("""COMPUTED_VALUE"""),4.0)</f>
        <v>4</v>
      </c>
      <c r="W49" s="52">
        <f>IFERROR(__xludf.DUMMYFUNCTION("""COMPUTED_VALUE"""),43.0)</f>
        <v>43</v>
      </c>
      <c r="X49" s="52">
        <f>IFERROR(__xludf.DUMMYFUNCTION("""COMPUTED_VALUE"""),82.0)</f>
        <v>82</v>
      </c>
    </row>
    <row r="50">
      <c r="A50" s="53"/>
      <c r="B50" s="52"/>
      <c r="C50" s="52" t="str">
        <f>IFERROR(__xludf.DUMMYFUNCTION("""COMPUTED_VALUE"""),"Maddie Brennaman")</f>
        <v>Maddie Brennaman</v>
      </c>
      <c r="D50" s="52"/>
      <c r="E50" s="52"/>
      <c r="F50" s="52"/>
      <c r="G50" s="52"/>
      <c r="H50" s="52"/>
      <c r="I50" s="52"/>
      <c r="J50" s="52"/>
      <c r="K50" s="52"/>
      <c r="L50" s="52"/>
      <c r="M50" s="52" t="str">
        <f>IFERROR(__xludf.DUMMYFUNCTION("""COMPUTED_VALUE"""),"")</f>
        <v/>
      </c>
      <c r="N50" s="52"/>
      <c r="O50" s="52"/>
      <c r="P50" s="52"/>
      <c r="Q50" s="52"/>
      <c r="R50" s="52"/>
      <c r="S50" s="52"/>
      <c r="T50" s="52"/>
      <c r="U50" s="52"/>
      <c r="V50" s="52"/>
      <c r="W50" s="52" t="str">
        <f>IFERROR(__xludf.DUMMYFUNCTION("""COMPUTED_VALUE"""),"")</f>
        <v/>
      </c>
      <c r="X50" s="52" t="str">
        <f>IFERROR(__xludf.DUMMYFUNCTION("""COMPUTED_VALUE"""),"")</f>
        <v/>
      </c>
    </row>
    <row r="51">
      <c r="A51" s="47" t="s">
        <v>90</v>
      </c>
      <c r="B51" s="51" t="str">
        <f>IFERROR(__xludf.DUMMYFUNCTION("IMPORTRANGE(Key!$A32,""'Group'!a4:w7"")"),"")</f>
        <v/>
      </c>
      <c r="C51" s="51" t="str">
        <f>IFERROR(__xludf.DUMMYFUNCTION("""COMPUTED_VALUE"""),"Parris Collins")</f>
        <v>Parris Collins</v>
      </c>
      <c r="D51" s="52">
        <f>IFERROR(__xludf.DUMMYFUNCTION("""COMPUTED_VALUE"""),6.0)</f>
        <v>6</v>
      </c>
      <c r="E51" s="52">
        <f>IFERROR(__xludf.DUMMYFUNCTION("""COMPUTED_VALUE"""),5.0)</f>
        <v>5</v>
      </c>
      <c r="F51" s="52">
        <f>IFERROR(__xludf.DUMMYFUNCTION("""COMPUTED_VALUE"""),3.0)</f>
        <v>3</v>
      </c>
      <c r="G51" s="52">
        <f>IFERROR(__xludf.DUMMYFUNCTION("""COMPUTED_VALUE"""),6.0)</f>
        <v>6</v>
      </c>
      <c r="H51" s="52">
        <f>IFERROR(__xludf.DUMMYFUNCTION("""COMPUTED_VALUE"""),7.0)</f>
        <v>7</v>
      </c>
      <c r="I51" s="52">
        <f>IFERROR(__xludf.DUMMYFUNCTION("""COMPUTED_VALUE"""),5.0)</f>
        <v>5</v>
      </c>
      <c r="J51" s="52">
        <f>IFERROR(__xludf.DUMMYFUNCTION("""COMPUTED_VALUE"""),3.0)</f>
        <v>3</v>
      </c>
      <c r="K51" s="52">
        <f>IFERROR(__xludf.DUMMYFUNCTION("""COMPUTED_VALUE"""),9.0)</f>
        <v>9</v>
      </c>
      <c r="L51" s="52">
        <f>IFERROR(__xludf.DUMMYFUNCTION("""COMPUTED_VALUE"""),7.0)</f>
        <v>7</v>
      </c>
      <c r="M51" s="52">
        <f>IFERROR(__xludf.DUMMYFUNCTION("""COMPUTED_VALUE"""),51.0)</f>
        <v>51</v>
      </c>
      <c r="N51" s="52">
        <f>IFERROR(__xludf.DUMMYFUNCTION("""COMPUTED_VALUE"""),9.0)</f>
        <v>9</v>
      </c>
      <c r="O51" s="52">
        <f>IFERROR(__xludf.DUMMYFUNCTION("""COMPUTED_VALUE"""),5.0)</f>
        <v>5</v>
      </c>
      <c r="P51" s="52">
        <f>IFERROR(__xludf.DUMMYFUNCTION("""COMPUTED_VALUE"""),4.0)</f>
        <v>4</v>
      </c>
      <c r="Q51" s="52">
        <f>IFERROR(__xludf.DUMMYFUNCTION("""COMPUTED_VALUE"""),5.0)</f>
        <v>5</v>
      </c>
      <c r="R51" s="52">
        <f>IFERROR(__xludf.DUMMYFUNCTION("""COMPUTED_VALUE"""),7.0)</f>
        <v>7</v>
      </c>
      <c r="S51" s="52">
        <f>IFERROR(__xludf.DUMMYFUNCTION("""COMPUTED_VALUE"""),6.0)</f>
        <v>6</v>
      </c>
      <c r="T51" s="52">
        <f>IFERROR(__xludf.DUMMYFUNCTION("""COMPUTED_VALUE"""),6.0)</f>
        <v>6</v>
      </c>
      <c r="U51" s="52">
        <f>IFERROR(__xludf.DUMMYFUNCTION("""COMPUTED_VALUE"""),6.0)</f>
        <v>6</v>
      </c>
      <c r="V51" s="52">
        <f>IFERROR(__xludf.DUMMYFUNCTION("""COMPUTED_VALUE"""),6.0)</f>
        <v>6</v>
      </c>
      <c r="W51" s="52">
        <f>IFERROR(__xludf.DUMMYFUNCTION("""COMPUTED_VALUE"""),54.0)</f>
        <v>54</v>
      </c>
      <c r="X51" s="52">
        <f>IFERROR(__xludf.DUMMYFUNCTION("""COMPUTED_VALUE"""),105.0)</f>
        <v>105</v>
      </c>
    </row>
    <row r="52">
      <c r="B52" s="52"/>
      <c r="C52" s="52" t="str">
        <f>IFERROR(__xludf.DUMMYFUNCTION("""COMPUTED_VALUE"""),"Iommi Paulsen")</f>
        <v>Iommi Paulsen</v>
      </c>
      <c r="D52" s="52">
        <f>IFERROR(__xludf.DUMMYFUNCTION("""COMPUTED_VALUE"""),5.0)</f>
        <v>5</v>
      </c>
      <c r="E52" s="52">
        <f>IFERROR(__xludf.DUMMYFUNCTION("""COMPUTED_VALUE"""),9.0)</f>
        <v>9</v>
      </c>
      <c r="F52" s="52">
        <f>IFERROR(__xludf.DUMMYFUNCTION("""COMPUTED_VALUE"""),3.0)</f>
        <v>3</v>
      </c>
      <c r="G52" s="52">
        <f>IFERROR(__xludf.DUMMYFUNCTION("""COMPUTED_VALUE"""),7.0)</f>
        <v>7</v>
      </c>
      <c r="H52" s="52">
        <f>IFERROR(__xludf.DUMMYFUNCTION("""COMPUTED_VALUE"""),4.0)</f>
        <v>4</v>
      </c>
      <c r="I52" s="52">
        <f>IFERROR(__xludf.DUMMYFUNCTION("""COMPUTED_VALUE"""),4.0)</f>
        <v>4</v>
      </c>
      <c r="J52" s="52">
        <f>IFERROR(__xludf.DUMMYFUNCTION("""COMPUTED_VALUE"""),5.0)</f>
        <v>5</v>
      </c>
      <c r="K52" s="52">
        <f>IFERROR(__xludf.DUMMYFUNCTION("""COMPUTED_VALUE"""),4.0)</f>
        <v>4</v>
      </c>
      <c r="L52" s="52">
        <f>IFERROR(__xludf.DUMMYFUNCTION("""COMPUTED_VALUE"""),5.0)</f>
        <v>5</v>
      </c>
      <c r="M52" s="52">
        <f>IFERROR(__xludf.DUMMYFUNCTION("""COMPUTED_VALUE"""),46.0)</f>
        <v>46</v>
      </c>
      <c r="N52" s="52">
        <f>IFERROR(__xludf.DUMMYFUNCTION("""COMPUTED_VALUE"""),9.0)</f>
        <v>9</v>
      </c>
      <c r="O52" s="52">
        <f>IFERROR(__xludf.DUMMYFUNCTION("""COMPUTED_VALUE"""),6.0)</f>
        <v>6</v>
      </c>
      <c r="P52" s="52">
        <f>IFERROR(__xludf.DUMMYFUNCTION("""COMPUTED_VALUE"""),5.0)</f>
        <v>5</v>
      </c>
      <c r="Q52" s="52">
        <f>IFERROR(__xludf.DUMMYFUNCTION("""COMPUTED_VALUE"""),4.0)</f>
        <v>4</v>
      </c>
      <c r="R52" s="52">
        <f>IFERROR(__xludf.DUMMYFUNCTION("""COMPUTED_VALUE"""),6.0)</f>
        <v>6</v>
      </c>
      <c r="S52" s="52">
        <f>IFERROR(__xludf.DUMMYFUNCTION("""COMPUTED_VALUE"""),4.0)</f>
        <v>4</v>
      </c>
      <c r="T52" s="52">
        <f>IFERROR(__xludf.DUMMYFUNCTION("""COMPUTED_VALUE"""),11.0)</f>
        <v>11</v>
      </c>
      <c r="U52" s="52">
        <f>IFERROR(__xludf.DUMMYFUNCTION("""COMPUTED_VALUE"""),3.0)</f>
        <v>3</v>
      </c>
      <c r="V52" s="52">
        <f>IFERROR(__xludf.DUMMYFUNCTION("""COMPUTED_VALUE"""),5.0)</f>
        <v>5</v>
      </c>
      <c r="W52" s="52">
        <f>IFERROR(__xludf.DUMMYFUNCTION("""COMPUTED_VALUE"""),53.0)</f>
        <v>53</v>
      </c>
      <c r="X52" s="52">
        <f>IFERROR(__xludf.DUMMYFUNCTION("""COMPUTED_VALUE"""),99.0)</f>
        <v>99</v>
      </c>
    </row>
    <row r="53">
      <c r="B53" s="52"/>
      <c r="C53" s="52" t="str">
        <f>IFERROR(__xludf.DUMMYFUNCTION("""COMPUTED_VALUE"""),"Jodi Keener")</f>
        <v>Jodi Keener</v>
      </c>
      <c r="D53" s="52">
        <f>IFERROR(__xludf.DUMMYFUNCTION("""COMPUTED_VALUE"""),6.0)</f>
        <v>6</v>
      </c>
      <c r="E53" s="52">
        <f>IFERROR(__xludf.DUMMYFUNCTION("""COMPUTED_VALUE"""),6.0)</f>
        <v>6</v>
      </c>
      <c r="F53" s="52">
        <f>IFERROR(__xludf.DUMMYFUNCTION("""COMPUTED_VALUE"""),3.0)</f>
        <v>3</v>
      </c>
      <c r="G53" s="52">
        <f>IFERROR(__xludf.DUMMYFUNCTION("""COMPUTED_VALUE"""),6.0)</f>
        <v>6</v>
      </c>
      <c r="H53" s="52">
        <f>IFERROR(__xludf.DUMMYFUNCTION("""COMPUTED_VALUE"""),4.0)</f>
        <v>4</v>
      </c>
      <c r="I53" s="52">
        <f>IFERROR(__xludf.DUMMYFUNCTION("""COMPUTED_VALUE"""),5.0)</f>
        <v>5</v>
      </c>
      <c r="J53" s="52">
        <f>IFERROR(__xludf.DUMMYFUNCTION("""COMPUTED_VALUE"""),3.0)</f>
        <v>3</v>
      </c>
      <c r="K53" s="52">
        <f>IFERROR(__xludf.DUMMYFUNCTION("""COMPUTED_VALUE"""),5.0)</f>
        <v>5</v>
      </c>
      <c r="L53" s="52">
        <f>IFERROR(__xludf.DUMMYFUNCTION("""COMPUTED_VALUE"""),5.0)</f>
        <v>5</v>
      </c>
      <c r="M53" s="52">
        <f>IFERROR(__xludf.DUMMYFUNCTION("""COMPUTED_VALUE"""),43.0)</f>
        <v>43</v>
      </c>
      <c r="N53" s="52">
        <f>IFERROR(__xludf.DUMMYFUNCTION("""COMPUTED_VALUE"""),6.0)</f>
        <v>6</v>
      </c>
      <c r="O53" s="52">
        <f>IFERROR(__xludf.DUMMYFUNCTION("""COMPUTED_VALUE"""),4.0)</f>
        <v>4</v>
      </c>
      <c r="P53" s="52">
        <f>IFERROR(__xludf.DUMMYFUNCTION("""COMPUTED_VALUE"""),6.0)</f>
        <v>6</v>
      </c>
      <c r="Q53" s="52">
        <f>IFERROR(__xludf.DUMMYFUNCTION("""COMPUTED_VALUE"""),4.0)</f>
        <v>4</v>
      </c>
      <c r="R53" s="52">
        <f>IFERROR(__xludf.DUMMYFUNCTION("""COMPUTED_VALUE"""),5.0)</f>
        <v>5</v>
      </c>
      <c r="S53" s="52">
        <f>IFERROR(__xludf.DUMMYFUNCTION("""COMPUTED_VALUE"""),5.0)</f>
        <v>5</v>
      </c>
      <c r="T53" s="52">
        <f>IFERROR(__xludf.DUMMYFUNCTION("""COMPUTED_VALUE"""),6.0)</f>
        <v>6</v>
      </c>
      <c r="U53" s="52">
        <f>IFERROR(__xludf.DUMMYFUNCTION("""COMPUTED_VALUE"""),4.0)</f>
        <v>4</v>
      </c>
      <c r="V53" s="52">
        <f>IFERROR(__xludf.DUMMYFUNCTION("""COMPUTED_VALUE"""),6.0)</f>
        <v>6</v>
      </c>
      <c r="W53" s="52">
        <f>IFERROR(__xludf.DUMMYFUNCTION("""COMPUTED_VALUE"""),46.0)</f>
        <v>46</v>
      </c>
      <c r="X53" s="52">
        <f>IFERROR(__xludf.DUMMYFUNCTION("""COMPUTED_VALUE"""),89.0)</f>
        <v>89</v>
      </c>
    </row>
    <row r="54">
      <c r="A54" s="53"/>
      <c r="B54" s="52"/>
      <c r="C54" s="52" t="str">
        <f>IFERROR(__xludf.DUMMYFUNCTION("""COMPUTED_VALUE"""),"Riley Severance")</f>
        <v>Riley Severance</v>
      </c>
      <c r="D54" s="52"/>
      <c r="E54" s="52"/>
      <c r="F54" s="52"/>
      <c r="G54" s="52"/>
      <c r="H54" s="52"/>
      <c r="I54" s="52"/>
      <c r="J54" s="52"/>
      <c r="K54" s="52"/>
      <c r="L54" s="52"/>
      <c r="M54" s="52" t="str">
        <f>IFERROR(__xludf.DUMMYFUNCTION("""COMPUTED_VALUE"""),"")</f>
        <v/>
      </c>
      <c r="N54" s="52"/>
      <c r="O54" s="52"/>
      <c r="P54" s="52"/>
      <c r="Q54" s="52"/>
      <c r="R54" s="52"/>
      <c r="S54" s="52"/>
      <c r="T54" s="52"/>
      <c r="U54" s="52"/>
      <c r="V54" s="52"/>
      <c r="W54" s="52" t="str">
        <f>IFERROR(__xludf.DUMMYFUNCTION("""COMPUTED_VALUE"""),"")</f>
        <v/>
      </c>
      <c r="X54" s="52" t="str">
        <f>IFERROR(__xludf.DUMMYFUNCTION("""COMPUTED_VALUE"""),"")</f>
        <v/>
      </c>
    </row>
    <row r="55">
      <c r="A55" s="47" t="s">
        <v>97</v>
      </c>
      <c r="B55" s="51"/>
      <c r="C55" s="51"/>
    </row>
    <row r="59">
      <c r="A59" s="47" t="s">
        <v>104</v>
      </c>
      <c r="B59" s="51"/>
      <c r="C59" s="51"/>
    </row>
    <row r="63">
      <c r="A63" s="47" t="s">
        <v>111</v>
      </c>
      <c r="B63" s="51"/>
      <c r="C63" s="51"/>
    </row>
    <row r="67">
      <c r="A67" s="47" t="s">
        <v>118</v>
      </c>
      <c r="B67" s="51"/>
      <c r="C67" s="51"/>
    </row>
    <row r="71">
      <c r="A71" s="47" t="s">
        <v>125</v>
      </c>
      <c r="B71" s="51"/>
      <c r="C71" s="51"/>
    </row>
    <row r="75">
      <c r="A75" s="47" t="s">
        <v>132</v>
      </c>
      <c r="B75" s="51"/>
      <c r="C75" s="51"/>
    </row>
    <row r="79">
      <c r="A79" s="47" t="s">
        <v>139</v>
      </c>
      <c r="B79" s="51"/>
      <c r="C79" s="51"/>
    </row>
    <row r="83">
      <c r="A83" s="47" t="s">
        <v>146</v>
      </c>
      <c r="B83" s="51"/>
      <c r="C83" s="51"/>
    </row>
    <row r="87">
      <c r="A87" s="47" t="s">
        <v>153</v>
      </c>
      <c r="B87" s="51"/>
      <c r="C87" s="51"/>
    </row>
    <row r="91">
      <c r="A91" s="47" t="s">
        <v>160</v>
      </c>
      <c r="B91" s="51"/>
      <c r="C91" s="51"/>
    </row>
    <row r="95">
      <c r="A95" s="47" t="s">
        <v>167</v>
      </c>
      <c r="B95" s="51"/>
      <c r="C95" s="51"/>
    </row>
    <row r="99">
      <c r="A99" s="47" t="s">
        <v>173</v>
      </c>
      <c r="B99" s="51"/>
      <c r="C99" s="51"/>
    </row>
    <row r="103">
      <c r="A103" s="47" t="s">
        <v>179</v>
      </c>
      <c r="B103" s="51"/>
      <c r="C103" s="51"/>
    </row>
    <row r="107">
      <c r="A107" s="47" t="s">
        <v>185</v>
      </c>
      <c r="B107" s="51"/>
      <c r="C107" s="51"/>
    </row>
    <row r="111">
      <c r="A111" s="47" t="s">
        <v>191</v>
      </c>
      <c r="B111" s="51"/>
      <c r="C111" s="51"/>
    </row>
    <row r="115">
      <c r="A115" s="47" t="s">
        <v>197</v>
      </c>
      <c r="B115" s="51"/>
      <c r="C115" s="51"/>
    </row>
    <row r="119">
      <c r="A119" s="47" t="s">
        <v>203</v>
      </c>
      <c r="B119" s="51"/>
      <c r="C119" s="51"/>
    </row>
    <row r="123">
      <c r="A123" s="47" t="s">
        <v>210</v>
      </c>
      <c r="B123" s="51"/>
      <c r="C123" s="51"/>
    </row>
    <row r="127">
      <c r="A127" s="47" t="s">
        <v>216</v>
      </c>
      <c r="B127" s="51"/>
      <c r="C127" s="51"/>
    </row>
    <row r="131">
      <c r="A131" s="47" t="s">
        <v>253</v>
      </c>
      <c r="B131" s="51" t="str">
        <f>IFERROR(__xludf.DUMMYFUNCTION("IMPORTRANGE(Key!$A33,""'Group'!a4:w7"")"),"#N/A")</f>
        <v>#N/A</v>
      </c>
      <c r="C131" s="51"/>
    </row>
    <row r="135">
      <c r="A135" s="47" t="s">
        <v>254</v>
      </c>
      <c r="B135" s="51" t="str">
        <f>IFERROR(__xludf.DUMMYFUNCTION("IMPORTRANGE(Key!$A34,""'Group'!a4:w7"")"),"#N/A")</f>
        <v>#N/A</v>
      </c>
      <c r="C135" s="51"/>
    </row>
    <row r="139">
      <c r="A139" s="47" t="s">
        <v>255</v>
      </c>
      <c r="B139" s="51" t="str">
        <f>IFERROR(__xludf.DUMMYFUNCTION("IMPORTRANGE(Key!$A35,""'Group'!a4:w7"")"),"#N/A")</f>
        <v>#N/A</v>
      </c>
      <c r="C139" s="51"/>
    </row>
    <row r="143">
      <c r="A143" s="47" t="s">
        <v>256</v>
      </c>
      <c r="B143" s="51" t="str">
        <f>IFERROR(__xludf.DUMMYFUNCTION("IMPORTRANGE(Key!$A36,""'Group'!a4:w7"")"),"#N/A")</f>
        <v>#N/A</v>
      </c>
      <c r="C143" s="51"/>
    </row>
    <row r="147">
      <c r="C147" s="51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8.25"/>
    <col customWidth="1" min="4" max="24" width="5.13"/>
  </cols>
  <sheetData>
    <row r="1">
      <c r="A1" s="46" t="str">
        <f>IFERROR(__xludf.DUMMYFUNCTION("IMPORTRANGE(Key!$A1,""'Group'!c1"")"),"Sand Creek Station Intercollegiate")</f>
        <v>Sand Creek Station Intercollegiate</v>
      </c>
      <c r="D1" s="47">
        <v>1.0</v>
      </c>
      <c r="E1" s="47">
        <v>2.0</v>
      </c>
      <c r="F1" s="47">
        <v>3.0</v>
      </c>
      <c r="G1" s="47">
        <v>4.0</v>
      </c>
      <c r="H1" s="47">
        <v>5.0</v>
      </c>
      <c r="I1" s="47">
        <v>6.0</v>
      </c>
      <c r="J1" s="47">
        <v>7.0</v>
      </c>
      <c r="K1" s="47">
        <v>8.0</v>
      </c>
      <c r="L1" s="47">
        <v>9.0</v>
      </c>
      <c r="M1" s="47" t="s">
        <v>250</v>
      </c>
      <c r="N1" s="47">
        <v>10.0</v>
      </c>
      <c r="O1" s="47">
        <v>11.0</v>
      </c>
      <c r="P1" s="47">
        <v>12.0</v>
      </c>
      <c r="Q1" s="47">
        <v>13.0</v>
      </c>
      <c r="R1" s="47">
        <v>14.0</v>
      </c>
      <c r="S1" s="47">
        <v>15.0</v>
      </c>
      <c r="T1" s="47">
        <v>16.0</v>
      </c>
      <c r="U1" s="47">
        <v>17.0</v>
      </c>
      <c r="V1" s="47">
        <v>18.0</v>
      </c>
      <c r="W1" s="47" t="s">
        <v>251</v>
      </c>
      <c r="X1" s="47" t="s">
        <v>252</v>
      </c>
    </row>
    <row r="2">
      <c r="A2" s="47"/>
      <c r="B2" s="46" t="str">
        <f>IFERROR(__xludf.DUMMYFUNCTION("IMPORTRANGE(Key!$B20,""'Group'!a3:w7"")"),"")</f>
        <v/>
      </c>
      <c r="C2" s="46" t="str">
        <f>IFERROR(__xludf.DUMMYFUNCTION("""COMPUTED_VALUE"""),"Name")</f>
        <v>Name</v>
      </c>
      <c r="D2" s="48">
        <f>IFERROR(__xludf.DUMMYFUNCTION("""COMPUTED_VALUE"""),4.0)</f>
        <v>4</v>
      </c>
      <c r="E2" s="48">
        <f>IFERROR(__xludf.DUMMYFUNCTION("""COMPUTED_VALUE"""),5.0)</f>
        <v>5</v>
      </c>
      <c r="F2" s="48">
        <f>IFERROR(__xludf.DUMMYFUNCTION("""COMPUTED_VALUE"""),3.0)</f>
        <v>3</v>
      </c>
      <c r="G2" s="48">
        <f>IFERROR(__xludf.DUMMYFUNCTION("""COMPUTED_VALUE"""),5.0)</f>
        <v>5</v>
      </c>
      <c r="H2" s="48">
        <f>IFERROR(__xludf.DUMMYFUNCTION("""COMPUTED_VALUE"""),4.0)</f>
        <v>4</v>
      </c>
      <c r="I2" s="48">
        <f>IFERROR(__xludf.DUMMYFUNCTION("""COMPUTED_VALUE"""),4.0)</f>
        <v>4</v>
      </c>
      <c r="J2" s="48">
        <f>IFERROR(__xludf.DUMMYFUNCTION("""COMPUTED_VALUE"""),3.0)</f>
        <v>3</v>
      </c>
      <c r="K2" s="48">
        <f>IFERROR(__xludf.DUMMYFUNCTION("""COMPUTED_VALUE"""),4.0)</f>
        <v>4</v>
      </c>
      <c r="L2" s="48">
        <f>IFERROR(__xludf.DUMMYFUNCTION("""COMPUTED_VALUE"""),4.0)</f>
        <v>4</v>
      </c>
      <c r="M2" s="49">
        <f>IFERROR(__xludf.DUMMYFUNCTION("""COMPUTED_VALUE"""),36.0)</f>
        <v>36</v>
      </c>
      <c r="N2" s="48">
        <f>IFERROR(__xludf.DUMMYFUNCTION("""COMPUTED_VALUE"""),5.0)</f>
        <v>5</v>
      </c>
      <c r="O2" s="48">
        <f>IFERROR(__xludf.DUMMYFUNCTION("""COMPUTED_VALUE"""),4.0)</f>
        <v>4</v>
      </c>
      <c r="P2" s="48">
        <f>IFERROR(__xludf.DUMMYFUNCTION("""COMPUTED_VALUE"""),4.0)</f>
        <v>4</v>
      </c>
      <c r="Q2" s="48">
        <f>IFERROR(__xludf.DUMMYFUNCTION("""COMPUTED_VALUE"""),3.0)</f>
        <v>3</v>
      </c>
      <c r="R2" s="48">
        <f>IFERROR(__xludf.DUMMYFUNCTION("""COMPUTED_VALUE"""),4.0)</f>
        <v>4</v>
      </c>
      <c r="S2" s="48">
        <f>IFERROR(__xludf.DUMMYFUNCTION("""COMPUTED_VALUE"""),4.0)</f>
        <v>4</v>
      </c>
      <c r="T2" s="48">
        <f>IFERROR(__xludf.DUMMYFUNCTION("""COMPUTED_VALUE"""),5.0)</f>
        <v>5</v>
      </c>
      <c r="U2" s="48">
        <f>IFERROR(__xludf.DUMMYFUNCTION("""COMPUTED_VALUE"""),3.0)</f>
        <v>3</v>
      </c>
      <c r="V2" s="48">
        <f>IFERROR(__xludf.DUMMYFUNCTION("""COMPUTED_VALUE"""),4.0)</f>
        <v>4</v>
      </c>
      <c r="W2" s="49">
        <f>IFERROR(__xludf.DUMMYFUNCTION("""COMPUTED_VALUE"""),36.0)</f>
        <v>36</v>
      </c>
      <c r="X2" s="49">
        <f>IFERROR(__xludf.DUMMYFUNCTION("""COMPUTED_VALUE"""),72.0)</f>
        <v>72</v>
      </c>
    </row>
    <row r="3">
      <c r="A3" s="47" t="s">
        <v>9</v>
      </c>
      <c r="B3" s="50" t="str">
        <f>IFERROR(__xludf.DUMMYFUNCTION("""COMPUTED_VALUE"""),"x")</f>
        <v>x</v>
      </c>
      <c r="C3" s="51" t="str">
        <f>IFERROR(__xludf.DUMMYFUNCTION("""COMPUTED_VALUE"""),"Rachel Bostwick")</f>
        <v>Rachel Bostwick</v>
      </c>
      <c r="D3" s="52">
        <f>IFERROR(__xludf.DUMMYFUNCTION("""COMPUTED_VALUE"""),4.0)</f>
        <v>4</v>
      </c>
      <c r="E3" s="52">
        <f>IFERROR(__xludf.DUMMYFUNCTION("""COMPUTED_VALUE"""),6.0)</f>
        <v>6</v>
      </c>
      <c r="F3" s="52">
        <f>IFERROR(__xludf.DUMMYFUNCTION("""COMPUTED_VALUE"""),3.0)</f>
        <v>3</v>
      </c>
      <c r="G3" s="52">
        <f>IFERROR(__xludf.DUMMYFUNCTION("""COMPUTED_VALUE"""),5.0)</f>
        <v>5</v>
      </c>
      <c r="H3" s="52">
        <f>IFERROR(__xludf.DUMMYFUNCTION("""COMPUTED_VALUE"""),5.0)</f>
        <v>5</v>
      </c>
      <c r="I3" s="52">
        <f>IFERROR(__xludf.DUMMYFUNCTION("""COMPUTED_VALUE"""),5.0)</f>
        <v>5</v>
      </c>
      <c r="J3" s="52">
        <f>IFERROR(__xludf.DUMMYFUNCTION("""COMPUTED_VALUE"""),5.0)</f>
        <v>5</v>
      </c>
      <c r="K3" s="52">
        <f>IFERROR(__xludf.DUMMYFUNCTION("""COMPUTED_VALUE"""),3.0)</f>
        <v>3</v>
      </c>
      <c r="L3" s="52">
        <f>IFERROR(__xludf.DUMMYFUNCTION("""COMPUTED_VALUE"""),6.0)</f>
        <v>6</v>
      </c>
      <c r="M3" s="52">
        <f>IFERROR(__xludf.DUMMYFUNCTION("""COMPUTED_VALUE"""),42.0)</f>
        <v>42</v>
      </c>
      <c r="N3" s="52">
        <f>IFERROR(__xludf.DUMMYFUNCTION("""COMPUTED_VALUE"""),6.0)</f>
        <v>6</v>
      </c>
      <c r="O3" s="52">
        <f>IFERROR(__xludf.DUMMYFUNCTION("""COMPUTED_VALUE"""),6.0)</f>
        <v>6</v>
      </c>
      <c r="P3" s="52">
        <f>IFERROR(__xludf.DUMMYFUNCTION("""COMPUTED_VALUE"""),5.0)</f>
        <v>5</v>
      </c>
      <c r="Q3" s="52">
        <f>IFERROR(__xludf.DUMMYFUNCTION("""COMPUTED_VALUE"""),5.0)</f>
        <v>5</v>
      </c>
      <c r="R3" s="52">
        <f>IFERROR(__xludf.DUMMYFUNCTION("""COMPUTED_VALUE"""),5.0)</f>
        <v>5</v>
      </c>
      <c r="S3" s="52">
        <f>IFERROR(__xludf.DUMMYFUNCTION("""COMPUTED_VALUE"""),4.0)</f>
        <v>4</v>
      </c>
      <c r="T3" s="52">
        <f>IFERROR(__xludf.DUMMYFUNCTION("""COMPUTED_VALUE"""),9.0)</f>
        <v>9</v>
      </c>
      <c r="U3" s="52">
        <f>IFERROR(__xludf.DUMMYFUNCTION("""COMPUTED_VALUE"""),4.0)</f>
        <v>4</v>
      </c>
      <c r="V3" s="52">
        <f>IFERROR(__xludf.DUMMYFUNCTION("""COMPUTED_VALUE"""),5.0)</f>
        <v>5</v>
      </c>
      <c r="W3" s="52">
        <f>IFERROR(__xludf.DUMMYFUNCTION("""COMPUTED_VALUE"""),49.0)</f>
        <v>49</v>
      </c>
      <c r="X3" s="52">
        <f>IFERROR(__xludf.DUMMYFUNCTION("""COMPUTED_VALUE"""),91.0)</f>
        <v>91</v>
      </c>
    </row>
    <row r="4">
      <c r="A4" s="51"/>
      <c r="B4" s="51" t="str">
        <f>IFERROR(__xludf.DUMMYFUNCTION("""COMPUTED_VALUE"""),"x")</f>
        <v>x</v>
      </c>
      <c r="C4" s="51" t="str">
        <f>IFERROR(__xludf.DUMMYFUNCTION("""COMPUTED_VALUE"""),"Cierra Tunley")</f>
        <v>Cierra Tunley</v>
      </c>
      <c r="D4" s="52">
        <f>IFERROR(__xludf.DUMMYFUNCTION("""COMPUTED_VALUE"""),6.0)</f>
        <v>6</v>
      </c>
      <c r="E4" s="52">
        <f>IFERROR(__xludf.DUMMYFUNCTION("""COMPUTED_VALUE"""),5.0)</f>
        <v>5</v>
      </c>
      <c r="F4" s="52">
        <f>IFERROR(__xludf.DUMMYFUNCTION("""COMPUTED_VALUE"""),6.0)</f>
        <v>6</v>
      </c>
      <c r="G4" s="52">
        <f>IFERROR(__xludf.DUMMYFUNCTION("""COMPUTED_VALUE"""),5.0)</f>
        <v>5</v>
      </c>
      <c r="H4" s="52">
        <f>IFERROR(__xludf.DUMMYFUNCTION("""COMPUTED_VALUE"""),5.0)</f>
        <v>5</v>
      </c>
      <c r="I4" s="52">
        <f>IFERROR(__xludf.DUMMYFUNCTION("""COMPUTED_VALUE"""),4.0)</f>
        <v>4</v>
      </c>
      <c r="J4" s="52">
        <f>IFERROR(__xludf.DUMMYFUNCTION("""COMPUTED_VALUE"""),4.0)</f>
        <v>4</v>
      </c>
      <c r="K4" s="52">
        <f>IFERROR(__xludf.DUMMYFUNCTION("""COMPUTED_VALUE"""),3.0)</f>
        <v>3</v>
      </c>
      <c r="L4" s="52">
        <f>IFERROR(__xludf.DUMMYFUNCTION("""COMPUTED_VALUE"""),4.0)</f>
        <v>4</v>
      </c>
      <c r="M4" s="52">
        <f>IFERROR(__xludf.DUMMYFUNCTION("""COMPUTED_VALUE"""),42.0)</f>
        <v>42</v>
      </c>
      <c r="N4" s="52">
        <f>IFERROR(__xludf.DUMMYFUNCTION("""COMPUTED_VALUE"""),7.0)</f>
        <v>7</v>
      </c>
      <c r="O4" s="52">
        <f>IFERROR(__xludf.DUMMYFUNCTION("""COMPUTED_VALUE"""),6.0)</f>
        <v>6</v>
      </c>
      <c r="P4" s="52">
        <f>IFERROR(__xludf.DUMMYFUNCTION("""COMPUTED_VALUE"""),5.0)</f>
        <v>5</v>
      </c>
      <c r="Q4" s="52">
        <f>IFERROR(__xludf.DUMMYFUNCTION("""COMPUTED_VALUE"""),3.0)</f>
        <v>3</v>
      </c>
      <c r="R4" s="52">
        <f>IFERROR(__xludf.DUMMYFUNCTION("""COMPUTED_VALUE"""),3.0)</f>
        <v>3</v>
      </c>
      <c r="S4" s="52">
        <f>IFERROR(__xludf.DUMMYFUNCTION("""COMPUTED_VALUE"""),5.0)</f>
        <v>5</v>
      </c>
      <c r="T4" s="52">
        <f>IFERROR(__xludf.DUMMYFUNCTION("""COMPUTED_VALUE"""),7.0)</f>
        <v>7</v>
      </c>
      <c r="U4" s="52">
        <f>IFERROR(__xludf.DUMMYFUNCTION("""COMPUTED_VALUE"""),3.0)</f>
        <v>3</v>
      </c>
      <c r="V4" s="52">
        <f>IFERROR(__xludf.DUMMYFUNCTION("""COMPUTED_VALUE"""),4.0)</f>
        <v>4</v>
      </c>
      <c r="W4" s="52">
        <f>IFERROR(__xludf.DUMMYFUNCTION("""COMPUTED_VALUE"""),43.0)</f>
        <v>43</v>
      </c>
      <c r="X4" s="52">
        <f>IFERROR(__xludf.DUMMYFUNCTION("""COMPUTED_VALUE"""),85.0)</f>
        <v>85</v>
      </c>
    </row>
    <row r="5">
      <c r="B5" s="52" t="str">
        <f>IFERROR(__xludf.DUMMYFUNCTION("""COMPUTED_VALUE"""),"x")</f>
        <v>x</v>
      </c>
      <c r="C5" s="52" t="str">
        <f>IFERROR(__xludf.DUMMYFUNCTION("""COMPUTED_VALUE"""),"Helene Getz Bergmo")</f>
        <v>Helene Getz Bergmo</v>
      </c>
      <c r="D5" s="52">
        <f>IFERROR(__xludf.DUMMYFUNCTION("""COMPUTED_VALUE"""),6.0)</f>
        <v>6</v>
      </c>
      <c r="E5" s="52">
        <f>IFERROR(__xludf.DUMMYFUNCTION("""COMPUTED_VALUE"""),7.0)</f>
        <v>7</v>
      </c>
      <c r="F5" s="52">
        <f>IFERROR(__xludf.DUMMYFUNCTION("""COMPUTED_VALUE"""),4.0)</f>
        <v>4</v>
      </c>
      <c r="G5" s="52">
        <f>IFERROR(__xludf.DUMMYFUNCTION("""COMPUTED_VALUE"""),4.0)</f>
        <v>4</v>
      </c>
      <c r="H5" s="52">
        <f>IFERROR(__xludf.DUMMYFUNCTION("""COMPUTED_VALUE"""),4.0)</f>
        <v>4</v>
      </c>
      <c r="I5" s="52">
        <f>IFERROR(__xludf.DUMMYFUNCTION("""COMPUTED_VALUE"""),5.0)</f>
        <v>5</v>
      </c>
      <c r="J5" s="52">
        <f>IFERROR(__xludf.DUMMYFUNCTION("""COMPUTED_VALUE"""),3.0)</f>
        <v>3</v>
      </c>
      <c r="K5" s="52">
        <f>IFERROR(__xludf.DUMMYFUNCTION("""COMPUTED_VALUE"""),4.0)</f>
        <v>4</v>
      </c>
      <c r="L5" s="52">
        <f>IFERROR(__xludf.DUMMYFUNCTION("""COMPUTED_VALUE"""),4.0)</f>
        <v>4</v>
      </c>
      <c r="M5" s="52">
        <f>IFERROR(__xludf.DUMMYFUNCTION("""COMPUTED_VALUE"""),41.0)</f>
        <v>41</v>
      </c>
      <c r="N5" s="52">
        <f>IFERROR(__xludf.DUMMYFUNCTION("""COMPUTED_VALUE"""),6.0)</f>
        <v>6</v>
      </c>
      <c r="O5" s="52">
        <f>IFERROR(__xludf.DUMMYFUNCTION("""COMPUTED_VALUE"""),4.0)</f>
        <v>4</v>
      </c>
      <c r="P5" s="52">
        <f>IFERROR(__xludf.DUMMYFUNCTION("""COMPUTED_VALUE"""),4.0)</f>
        <v>4</v>
      </c>
      <c r="Q5" s="52">
        <f>IFERROR(__xludf.DUMMYFUNCTION("""COMPUTED_VALUE"""),3.0)</f>
        <v>3</v>
      </c>
      <c r="R5" s="52">
        <f>IFERROR(__xludf.DUMMYFUNCTION("""COMPUTED_VALUE"""),4.0)</f>
        <v>4</v>
      </c>
      <c r="S5" s="52">
        <f>IFERROR(__xludf.DUMMYFUNCTION("""COMPUTED_VALUE"""),4.0)</f>
        <v>4</v>
      </c>
      <c r="T5" s="52">
        <f>IFERROR(__xludf.DUMMYFUNCTION("""COMPUTED_VALUE"""),5.0)</f>
        <v>5</v>
      </c>
      <c r="U5" s="52">
        <f>IFERROR(__xludf.DUMMYFUNCTION("""COMPUTED_VALUE"""),2.0)</f>
        <v>2</v>
      </c>
      <c r="V5" s="52">
        <f>IFERROR(__xludf.DUMMYFUNCTION("""COMPUTED_VALUE"""),5.0)</f>
        <v>5</v>
      </c>
      <c r="W5" s="52">
        <f>IFERROR(__xludf.DUMMYFUNCTION("""COMPUTED_VALUE"""),37.0)</f>
        <v>37</v>
      </c>
      <c r="X5" s="52">
        <f>IFERROR(__xludf.DUMMYFUNCTION("""COMPUTED_VALUE"""),78.0)</f>
        <v>78</v>
      </c>
    </row>
    <row r="6">
      <c r="B6" s="52" t="str">
        <f>IFERROR(__xludf.DUMMYFUNCTION("""COMPUTED_VALUE"""),"x")</f>
        <v>x</v>
      </c>
      <c r="C6" s="52" t="str">
        <f>IFERROR(__xludf.DUMMYFUNCTION("""COMPUTED_VALUE"""),"Nevaeh Figueroa")</f>
        <v>Nevaeh Figueroa</v>
      </c>
      <c r="D6" s="52">
        <f>IFERROR(__xludf.DUMMYFUNCTION("""COMPUTED_VALUE"""),5.0)</f>
        <v>5</v>
      </c>
      <c r="E6" s="52">
        <f>IFERROR(__xludf.DUMMYFUNCTION("""COMPUTED_VALUE"""),5.0)</f>
        <v>5</v>
      </c>
      <c r="F6" s="52">
        <f>IFERROR(__xludf.DUMMYFUNCTION("""COMPUTED_VALUE"""),4.0)</f>
        <v>4</v>
      </c>
      <c r="G6" s="52">
        <f>IFERROR(__xludf.DUMMYFUNCTION("""COMPUTED_VALUE"""),9.0)</f>
        <v>9</v>
      </c>
      <c r="H6" s="52">
        <f>IFERROR(__xludf.DUMMYFUNCTION("""COMPUTED_VALUE"""),8.0)</f>
        <v>8</v>
      </c>
      <c r="I6" s="52">
        <f>IFERROR(__xludf.DUMMYFUNCTION("""COMPUTED_VALUE"""),4.0)</f>
        <v>4</v>
      </c>
      <c r="J6" s="52">
        <f>IFERROR(__xludf.DUMMYFUNCTION("""COMPUTED_VALUE"""),3.0)</f>
        <v>3</v>
      </c>
      <c r="K6" s="52">
        <f>IFERROR(__xludf.DUMMYFUNCTION("""COMPUTED_VALUE"""),4.0)</f>
        <v>4</v>
      </c>
      <c r="L6" s="52">
        <f>IFERROR(__xludf.DUMMYFUNCTION("""COMPUTED_VALUE"""),4.0)</f>
        <v>4</v>
      </c>
      <c r="M6" s="52">
        <f>IFERROR(__xludf.DUMMYFUNCTION("""COMPUTED_VALUE"""),46.0)</f>
        <v>46</v>
      </c>
      <c r="N6" s="52">
        <f>IFERROR(__xludf.DUMMYFUNCTION("""COMPUTED_VALUE"""),7.0)</f>
        <v>7</v>
      </c>
      <c r="O6" s="52">
        <f>IFERROR(__xludf.DUMMYFUNCTION("""COMPUTED_VALUE"""),5.0)</f>
        <v>5</v>
      </c>
      <c r="P6" s="52">
        <f>IFERROR(__xludf.DUMMYFUNCTION("""COMPUTED_VALUE"""),5.0)</f>
        <v>5</v>
      </c>
      <c r="Q6" s="52">
        <f>IFERROR(__xludf.DUMMYFUNCTION("""COMPUTED_VALUE"""),3.0)</f>
        <v>3</v>
      </c>
      <c r="R6" s="52">
        <f>IFERROR(__xludf.DUMMYFUNCTION("""COMPUTED_VALUE"""),4.0)</f>
        <v>4</v>
      </c>
      <c r="S6" s="52">
        <f>IFERROR(__xludf.DUMMYFUNCTION("""COMPUTED_VALUE"""),4.0)</f>
        <v>4</v>
      </c>
      <c r="T6" s="52">
        <f>IFERROR(__xludf.DUMMYFUNCTION("""COMPUTED_VALUE"""),5.0)</f>
        <v>5</v>
      </c>
      <c r="U6" s="52">
        <f>IFERROR(__xludf.DUMMYFUNCTION("""COMPUTED_VALUE"""),4.0)</f>
        <v>4</v>
      </c>
      <c r="V6" s="52">
        <f>IFERROR(__xludf.DUMMYFUNCTION("""COMPUTED_VALUE"""),6.0)</f>
        <v>6</v>
      </c>
      <c r="W6" s="52">
        <f>IFERROR(__xludf.DUMMYFUNCTION("""COMPUTED_VALUE"""),43.0)</f>
        <v>43</v>
      </c>
      <c r="X6" s="52">
        <f>IFERROR(__xludf.DUMMYFUNCTION("""COMPUTED_VALUE"""),89.0)</f>
        <v>89</v>
      </c>
    </row>
    <row r="7">
      <c r="A7" s="47" t="s">
        <v>16</v>
      </c>
      <c r="B7" s="51" t="str">
        <f>IFERROR(__xludf.DUMMYFUNCTION("IMPORTRANGE(Key!$B21,""'Group'!a4:w7"")"),"x")</f>
        <v>x</v>
      </c>
      <c r="C7" s="51" t="str">
        <f>IFERROR(__xludf.DUMMYFUNCTION("""COMPUTED_VALUE"""),"Julia Love")</f>
        <v>Julia Love</v>
      </c>
      <c r="D7" s="52">
        <f>IFERROR(__xludf.DUMMYFUNCTION("""COMPUTED_VALUE"""),5.0)</f>
        <v>5</v>
      </c>
      <c r="E7" s="52">
        <f>IFERROR(__xludf.DUMMYFUNCTION("""COMPUTED_VALUE"""),5.0)</f>
        <v>5</v>
      </c>
      <c r="F7" s="52">
        <f>IFERROR(__xludf.DUMMYFUNCTION("""COMPUTED_VALUE"""),4.0)</f>
        <v>4</v>
      </c>
      <c r="G7" s="52">
        <f>IFERROR(__xludf.DUMMYFUNCTION("""COMPUTED_VALUE"""),6.0)</f>
        <v>6</v>
      </c>
      <c r="H7" s="52">
        <f>IFERROR(__xludf.DUMMYFUNCTION("""COMPUTED_VALUE"""),5.0)</f>
        <v>5</v>
      </c>
      <c r="I7" s="52">
        <f>IFERROR(__xludf.DUMMYFUNCTION("""COMPUTED_VALUE"""),5.0)</f>
        <v>5</v>
      </c>
      <c r="J7" s="52">
        <f>IFERROR(__xludf.DUMMYFUNCTION("""COMPUTED_VALUE"""),5.0)</f>
        <v>5</v>
      </c>
      <c r="K7" s="52">
        <f>IFERROR(__xludf.DUMMYFUNCTION("""COMPUTED_VALUE"""),6.0)</f>
        <v>6</v>
      </c>
      <c r="L7" s="52">
        <f>IFERROR(__xludf.DUMMYFUNCTION("""COMPUTED_VALUE"""),6.0)</f>
        <v>6</v>
      </c>
      <c r="M7" s="52">
        <f>IFERROR(__xludf.DUMMYFUNCTION("""COMPUTED_VALUE"""),47.0)</f>
        <v>47</v>
      </c>
      <c r="N7" s="52">
        <f>IFERROR(__xludf.DUMMYFUNCTION("""COMPUTED_VALUE"""),6.0)</f>
        <v>6</v>
      </c>
      <c r="O7" s="52">
        <f>IFERROR(__xludf.DUMMYFUNCTION("""COMPUTED_VALUE"""),4.0)</f>
        <v>4</v>
      </c>
      <c r="P7" s="52">
        <f>IFERROR(__xludf.DUMMYFUNCTION("""COMPUTED_VALUE"""),7.0)</f>
        <v>7</v>
      </c>
      <c r="Q7" s="52">
        <f>IFERROR(__xludf.DUMMYFUNCTION("""COMPUTED_VALUE"""),4.0)</f>
        <v>4</v>
      </c>
      <c r="R7" s="52">
        <f>IFERROR(__xludf.DUMMYFUNCTION("""COMPUTED_VALUE"""),4.0)</f>
        <v>4</v>
      </c>
      <c r="S7" s="52">
        <f>IFERROR(__xludf.DUMMYFUNCTION("""COMPUTED_VALUE"""),4.0)</f>
        <v>4</v>
      </c>
      <c r="T7" s="52">
        <f>IFERROR(__xludf.DUMMYFUNCTION("""COMPUTED_VALUE"""),7.0)</f>
        <v>7</v>
      </c>
      <c r="U7" s="52">
        <f>IFERROR(__xludf.DUMMYFUNCTION("""COMPUTED_VALUE"""),4.0)</f>
        <v>4</v>
      </c>
      <c r="V7" s="52">
        <f>IFERROR(__xludf.DUMMYFUNCTION("""COMPUTED_VALUE"""),7.0)</f>
        <v>7</v>
      </c>
      <c r="W7" s="52">
        <f>IFERROR(__xludf.DUMMYFUNCTION("""COMPUTED_VALUE"""),47.0)</f>
        <v>47</v>
      </c>
      <c r="X7" s="52">
        <f>IFERROR(__xludf.DUMMYFUNCTION("""COMPUTED_VALUE"""),94.0)</f>
        <v>94</v>
      </c>
    </row>
    <row r="8">
      <c r="B8" s="52" t="str">
        <f>IFERROR(__xludf.DUMMYFUNCTION("""COMPUTED_VALUE"""),"x")</f>
        <v>x</v>
      </c>
      <c r="C8" s="52" t="str">
        <f>IFERROR(__xludf.DUMMYFUNCTION("""COMPUTED_VALUE"""),"Kayla Hage")</f>
        <v>Kayla Hage</v>
      </c>
      <c r="D8" s="52">
        <f>IFERROR(__xludf.DUMMYFUNCTION("""COMPUTED_VALUE"""),6.0)</f>
        <v>6</v>
      </c>
      <c r="E8" s="52">
        <f>IFERROR(__xludf.DUMMYFUNCTION("""COMPUTED_VALUE"""),9.0)</f>
        <v>9</v>
      </c>
      <c r="F8" s="52">
        <f>IFERROR(__xludf.DUMMYFUNCTION("""COMPUTED_VALUE"""),4.0)</f>
        <v>4</v>
      </c>
      <c r="G8" s="52">
        <f>IFERROR(__xludf.DUMMYFUNCTION("""COMPUTED_VALUE"""),5.0)</f>
        <v>5</v>
      </c>
      <c r="H8" s="52">
        <f>IFERROR(__xludf.DUMMYFUNCTION("""COMPUTED_VALUE"""),4.0)</f>
        <v>4</v>
      </c>
      <c r="I8" s="52">
        <f>IFERROR(__xludf.DUMMYFUNCTION("""COMPUTED_VALUE"""),5.0)</f>
        <v>5</v>
      </c>
      <c r="J8" s="52">
        <f>IFERROR(__xludf.DUMMYFUNCTION("""COMPUTED_VALUE"""),4.0)</f>
        <v>4</v>
      </c>
      <c r="K8" s="52">
        <f>IFERROR(__xludf.DUMMYFUNCTION("""COMPUTED_VALUE"""),4.0)</f>
        <v>4</v>
      </c>
      <c r="L8" s="52">
        <f>IFERROR(__xludf.DUMMYFUNCTION("""COMPUTED_VALUE"""),4.0)</f>
        <v>4</v>
      </c>
      <c r="M8" s="52">
        <f>IFERROR(__xludf.DUMMYFUNCTION("""COMPUTED_VALUE"""),45.0)</f>
        <v>45</v>
      </c>
      <c r="N8" s="52">
        <f>IFERROR(__xludf.DUMMYFUNCTION("""COMPUTED_VALUE"""),7.0)</f>
        <v>7</v>
      </c>
      <c r="O8" s="52">
        <f>IFERROR(__xludf.DUMMYFUNCTION("""COMPUTED_VALUE"""),5.0)</f>
        <v>5</v>
      </c>
      <c r="P8" s="52">
        <f>IFERROR(__xludf.DUMMYFUNCTION("""COMPUTED_VALUE"""),4.0)</f>
        <v>4</v>
      </c>
      <c r="Q8" s="52">
        <f>IFERROR(__xludf.DUMMYFUNCTION("""COMPUTED_VALUE"""),4.0)</f>
        <v>4</v>
      </c>
      <c r="R8" s="52">
        <f>IFERROR(__xludf.DUMMYFUNCTION("""COMPUTED_VALUE"""),5.0)</f>
        <v>5</v>
      </c>
      <c r="S8" s="52">
        <f>IFERROR(__xludf.DUMMYFUNCTION("""COMPUTED_VALUE"""),5.0)</f>
        <v>5</v>
      </c>
      <c r="T8" s="52">
        <f>IFERROR(__xludf.DUMMYFUNCTION("""COMPUTED_VALUE"""),5.0)</f>
        <v>5</v>
      </c>
      <c r="U8" s="52">
        <f>IFERROR(__xludf.DUMMYFUNCTION("""COMPUTED_VALUE"""),3.0)</f>
        <v>3</v>
      </c>
      <c r="V8" s="52">
        <f>IFERROR(__xludf.DUMMYFUNCTION("""COMPUTED_VALUE"""),6.0)</f>
        <v>6</v>
      </c>
      <c r="W8" s="52">
        <f>IFERROR(__xludf.DUMMYFUNCTION("""COMPUTED_VALUE"""),44.0)</f>
        <v>44</v>
      </c>
      <c r="X8" s="52">
        <f>IFERROR(__xludf.DUMMYFUNCTION("""COMPUTED_VALUE"""),89.0)</f>
        <v>89</v>
      </c>
    </row>
    <row r="9">
      <c r="B9" s="52" t="str">
        <f>IFERROR(__xludf.DUMMYFUNCTION("""COMPUTED_VALUE"""),"x")</f>
        <v>x</v>
      </c>
      <c r="C9" s="52" t="str">
        <f>IFERROR(__xludf.DUMMYFUNCTION("""COMPUTED_VALUE"""),"Abbie Miller")</f>
        <v>Abbie Miller</v>
      </c>
      <c r="D9" s="52">
        <f>IFERROR(__xludf.DUMMYFUNCTION("""COMPUTED_VALUE"""),5.0)</f>
        <v>5</v>
      </c>
      <c r="E9" s="52">
        <f>IFERROR(__xludf.DUMMYFUNCTION("""COMPUTED_VALUE"""),8.0)</f>
        <v>8</v>
      </c>
      <c r="F9" s="52">
        <f>IFERROR(__xludf.DUMMYFUNCTION("""COMPUTED_VALUE"""),2.0)</f>
        <v>2</v>
      </c>
      <c r="G9" s="52">
        <f>IFERROR(__xludf.DUMMYFUNCTION("""COMPUTED_VALUE"""),4.0)</f>
        <v>4</v>
      </c>
      <c r="H9" s="52">
        <f>IFERROR(__xludf.DUMMYFUNCTION("""COMPUTED_VALUE"""),5.0)</f>
        <v>5</v>
      </c>
      <c r="I9" s="52">
        <f>IFERROR(__xludf.DUMMYFUNCTION("""COMPUTED_VALUE"""),6.0)</f>
        <v>6</v>
      </c>
      <c r="J9" s="52">
        <f>IFERROR(__xludf.DUMMYFUNCTION("""COMPUTED_VALUE"""),5.0)</f>
        <v>5</v>
      </c>
      <c r="K9" s="52">
        <f>IFERROR(__xludf.DUMMYFUNCTION("""COMPUTED_VALUE"""),5.0)</f>
        <v>5</v>
      </c>
      <c r="L9" s="52">
        <f>IFERROR(__xludf.DUMMYFUNCTION("""COMPUTED_VALUE"""),5.0)</f>
        <v>5</v>
      </c>
      <c r="M9" s="52">
        <f>IFERROR(__xludf.DUMMYFUNCTION("""COMPUTED_VALUE"""),45.0)</f>
        <v>45</v>
      </c>
      <c r="N9" s="52">
        <f>IFERROR(__xludf.DUMMYFUNCTION("""COMPUTED_VALUE"""),5.0)</f>
        <v>5</v>
      </c>
      <c r="O9" s="52">
        <f>IFERROR(__xludf.DUMMYFUNCTION("""COMPUTED_VALUE"""),6.0)</f>
        <v>6</v>
      </c>
      <c r="P9" s="52">
        <f>IFERROR(__xludf.DUMMYFUNCTION("""COMPUTED_VALUE"""),4.0)</f>
        <v>4</v>
      </c>
      <c r="Q9" s="52">
        <f>IFERROR(__xludf.DUMMYFUNCTION("""COMPUTED_VALUE"""),4.0)</f>
        <v>4</v>
      </c>
      <c r="R9" s="52">
        <f>IFERROR(__xludf.DUMMYFUNCTION("""COMPUTED_VALUE"""),5.0)</f>
        <v>5</v>
      </c>
      <c r="S9" s="52">
        <f>IFERROR(__xludf.DUMMYFUNCTION("""COMPUTED_VALUE"""),4.0)</f>
        <v>4</v>
      </c>
      <c r="T9" s="52">
        <f>IFERROR(__xludf.DUMMYFUNCTION("""COMPUTED_VALUE"""),5.0)</f>
        <v>5</v>
      </c>
      <c r="U9" s="52">
        <f>IFERROR(__xludf.DUMMYFUNCTION("""COMPUTED_VALUE"""),4.0)</f>
        <v>4</v>
      </c>
      <c r="V9" s="52">
        <f>IFERROR(__xludf.DUMMYFUNCTION("""COMPUTED_VALUE"""),6.0)</f>
        <v>6</v>
      </c>
      <c r="W9" s="52">
        <f>IFERROR(__xludf.DUMMYFUNCTION("""COMPUTED_VALUE"""),43.0)</f>
        <v>43</v>
      </c>
      <c r="X9" s="52">
        <f>IFERROR(__xludf.DUMMYFUNCTION("""COMPUTED_VALUE"""),88.0)</f>
        <v>88</v>
      </c>
    </row>
    <row r="10">
      <c r="B10" s="52" t="str">
        <f>IFERROR(__xludf.DUMMYFUNCTION("""COMPUTED_VALUE"""),"x")</f>
        <v>x</v>
      </c>
      <c r="C10" s="52" t="str">
        <f>IFERROR(__xludf.DUMMYFUNCTION("""COMPUTED_VALUE"""),"Ally Laverty")</f>
        <v>Ally Laverty</v>
      </c>
      <c r="D10" s="52">
        <f>IFERROR(__xludf.DUMMYFUNCTION("""COMPUTED_VALUE"""),4.0)</f>
        <v>4</v>
      </c>
      <c r="E10" s="52">
        <f>IFERROR(__xludf.DUMMYFUNCTION("""COMPUTED_VALUE"""),6.0)</f>
        <v>6</v>
      </c>
      <c r="F10" s="52">
        <f>IFERROR(__xludf.DUMMYFUNCTION("""COMPUTED_VALUE"""),4.0)</f>
        <v>4</v>
      </c>
      <c r="G10" s="52">
        <f>IFERROR(__xludf.DUMMYFUNCTION("""COMPUTED_VALUE"""),5.0)</f>
        <v>5</v>
      </c>
      <c r="H10" s="52">
        <f>IFERROR(__xludf.DUMMYFUNCTION("""COMPUTED_VALUE"""),6.0)</f>
        <v>6</v>
      </c>
      <c r="I10" s="52">
        <f>IFERROR(__xludf.DUMMYFUNCTION("""COMPUTED_VALUE"""),7.0)</f>
        <v>7</v>
      </c>
      <c r="J10" s="52">
        <f>IFERROR(__xludf.DUMMYFUNCTION("""COMPUTED_VALUE"""),4.0)</f>
        <v>4</v>
      </c>
      <c r="K10" s="52">
        <f>IFERROR(__xludf.DUMMYFUNCTION("""COMPUTED_VALUE"""),4.0)</f>
        <v>4</v>
      </c>
      <c r="L10" s="52">
        <f>IFERROR(__xludf.DUMMYFUNCTION("""COMPUTED_VALUE"""),5.0)</f>
        <v>5</v>
      </c>
      <c r="M10" s="52">
        <f>IFERROR(__xludf.DUMMYFUNCTION("""COMPUTED_VALUE"""),45.0)</f>
        <v>45</v>
      </c>
      <c r="N10" s="52">
        <f>IFERROR(__xludf.DUMMYFUNCTION("""COMPUTED_VALUE"""),7.0)</f>
        <v>7</v>
      </c>
      <c r="O10" s="52">
        <f>IFERROR(__xludf.DUMMYFUNCTION("""COMPUTED_VALUE"""),6.0)</f>
        <v>6</v>
      </c>
      <c r="P10" s="52">
        <f>IFERROR(__xludf.DUMMYFUNCTION("""COMPUTED_VALUE"""),4.0)</f>
        <v>4</v>
      </c>
      <c r="Q10" s="52">
        <f>IFERROR(__xludf.DUMMYFUNCTION("""COMPUTED_VALUE"""),5.0)</f>
        <v>5</v>
      </c>
      <c r="R10" s="52">
        <f>IFERROR(__xludf.DUMMYFUNCTION("""COMPUTED_VALUE"""),6.0)</f>
        <v>6</v>
      </c>
      <c r="S10" s="52">
        <f>IFERROR(__xludf.DUMMYFUNCTION("""COMPUTED_VALUE"""),4.0)</f>
        <v>4</v>
      </c>
      <c r="T10" s="52">
        <f>IFERROR(__xludf.DUMMYFUNCTION("""COMPUTED_VALUE"""),5.0)</f>
        <v>5</v>
      </c>
      <c r="U10" s="52">
        <f>IFERROR(__xludf.DUMMYFUNCTION("""COMPUTED_VALUE"""),2.0)</f>
        <v>2</v>
      </c>
      <c r="V10" s="52">
        <f>IFERROR(__xludf.DUMMYFUNCTION("""COMPUTED_VALUE"""),5.0)</f>
        <v>5</v>
      </c>
      <c r="W10" s="52">
        <f>IFERROR(__xludf.DUMMYFUNCTION("""COMPUTED_VALUE"""),44.0)</f>
        <v>44</v>
      </c>
      <c r="X10" s="52">
        <f>IFERROR(__xludf.DUMMYFUNCTION("""COMPUTED_VALUE"""),89.0)</f>
        <v>89</v>
      </c>
    </row>
    <row r="11">
      <c r="A11" s="47" t="s">
        <v>23</v>
      </c>
      <c r="B11" s="51" t="str">
        <f>IFERROR(__xludf.DUMMYFUNCTION("IMPORTRANGE(Key!$B22,""'Group'!a4:w7"")"),"x")</f>
        <v>x</v>
      </c>
      <c r="C11" s="52" t="str">
        <f>IFERROR(__xludf.DUMMYFUNCTION("""COMPUTED_VALUE"""),"Bailey Weg")</f>
        <v>Bailey Weg</v>
      </c>
      <c r="D11" s="52">
        <f>IFERROR(__xludf.DUMMYFUNCTION("""COMPUTED_VALUE"""),5.0)</f>
        <v>5</v>
      </c>
      <c r="E11" s="52">
        <f>IFERROR(__xludf.DUMMYFUNCTION("""COMPUTED_VALUE"""),5.0)</f>
        <v>5</v>
      </c>
      <c r="F11" s="52">
        <f>IFERROR(__xludf.DUMMYFUNCTION("""COMPUTED_VALUE"""),3.0)</f>
        <v>3</v>
      </c>
      <c r="G11" s="52">
        <f>IFERROR(__xludf.DUMMYFUNCTION("""COMPUTED_VALUE"""),5.0)</f>
        <v>5</v>
      </c>
      <c r="H11" s="52">
        <f>IFERROR(__xludf.DUMMYFUNCTION("""COMPUTED_VALUE"""),4.0)</f>
        <v>4</v>
      </c>
      <c r="I11" s="52">
        <f>IFERROR(__xludf.DUMMYFUNCTION("""COMPUTED_VALUE"""),6.0)</f>
        <v>6</v>
      </c>
      <c r="J11" s="52">
        <f>IFERROR(__xludf.DUMMYFUNCTION("""COMPUTED_VALUE"""),5.0)</f>
        <v>5</v>
      </c>
      <c r="K11" s="52">
        <f>IFERROR(__xludf.DUMMYFUNCTION("""COMPUTED_VALUE"""),7.0)</f>
        <v>7</v>
      </c>
      <c r="L11" s="52">
        <f>IFERROR(__xludf.DUMMYFUNCTION("""COMPUTED_VALUE"""),5.0)</f>
        <v>5</v>
      </c>
      <c r="M11" s="52">
        <f>IFERROR(__xludf.DUMMYFUNCTION("""COMPUTED_VALUE"""),45.0)</f>
        <v>45</v>
      </c>
      <c r="N11" s="52">
        <f>IFERROR(__xludf.DUMMYFUNCTION("""COMPUTED_VALUE"""),6.0)</f>
        <v>6</v>
      </c>
      <c r="O11" s="52">
        <f>IFERROR(__xludf.DUMMYFUNCTION("""COMPUTED_VALUE"""),6.0)</f>
        <v>6</v>
      </c>
      <c r="P11" s="52">
        <f>IFERROR(__xludf.DUMMYFUNCTION("""COMPUTED_VALUE"""),5.0)</f>
        <v>5</v>
      </c>
      <c r="Q11" s="52">
        <f>IFERROR(__xludf.DUMMYFUNCTION("""COMPUTED_VALUE"""),4.0)</f>
        <v>4</v>
      </c>
      <c r="R11" s="52">
        <f>IFERROR(__xludf.DUMMYFUNCTION("""COMPUTED_VALUE"""),5.0)</f>
        <v>5</v>
      </c>
      <c r="S11" s="52">
        <f>IFERROR(__xludf.DUMMYFUNCTION("""COMPUTED_VALUE"""),4.0)</f>
        <v>4</v>
      </c>
      <c r="T11" s="52">
        <f>IFERROR(__xludf.DUMMYFUNCTION("""COMPUTED_VALUE"""),7.0)</f>
        <v>7</v>
      </c>
      <c r="U11" s="52">
        <f>IFERROR(__xludf.DUMMYFUNCTION("""COMPUTED_VALUE"""),5.0)</f>
        <v>5</v>
      </c>
      <c r="V11" s="52">
        <f>IFERROR(__xludf.DUMMYFUNCTION("""COMPUTED_VALUE"""),8.0)</f>
        <v>8</v>
      </c>
      <c r="W11" s="52">
        <f>IFERROR(__xludf.DUMMYFUNCTION("""COMPUTED_VALUE"""),50.0)</f>
        <v>50</v>
      </c>
      <c r="X11" s="52">
        <f>IFERROR(__xludf.DUMMYFUNCTION("""COMPUTED_VALUE"""),95.0)</f>
        <v>95</v>
      </c>
    </row>
    <row r="12">
      <c r="B12" s="52" t="str">
        <f>IFERROR(__xludf.DUMMYFUNCTION("""COMPUTED_VALUE"""),"x")</f>
        <v>x</v>
      </c>
      <c r="C12" s="52" t="str">
        <f>IFERROR(__xludf.DUMMYFUNCTION("""COMPUTED_VALUE"""),"Lindsey Belnap")</f>
        <v>Lindsey Belnap</v>
      </c>
      <c r="D12" s="52">
        <f>IFERROR(__xludf.DUMMYFUNCTION("""COMPUTED_VALUE"""),5.0)</f>
        <v>5</v>
      </c>
      <c r="E12" s="52">
        <f>IFERROR(__xludf.DUMMYFUNCTION("""COMPUTED_VALUE"""),5.0)</f>
        <v>5</v>
      </c>
      <c r="F12" s="52">
        <f>IFERROR(__xludf.DUMMYFUNCTION("""COMPUTED_VALUE"""),3.0)</f>
        <v>3</v>
      </c>
      <c r="G12" s="52">
        <f>IFERROR(__xludf.DUMMYFUNCTION("""COMPUTED_VALUE"""),6.0)</f>
        <v>6</v>
      </c>
      <c r="H12" s="52">
        <f>IFERROR(__xludf.DUMMYFUNCTION("""COMPUTED_VALUE"""),6.0)</f>
        <v>6</v>
      </c>
      <c r="I12" s="52">
        <f>IFERROR(__xludf.DUMMYFUNCTION("""COMPUTED_VALUE"""),5.0)</f>
        <v>5</v>
      </c>
      <c r="J12" s="52">
        <f>IFERROR(__xludf.DUMMYFUNCTION("""COMPUTED_VALUE"""),3.0)</f>
        <v>3</v>
      </c>
      <c r="K12" s="52">
        <f>IFERROR(__xludf.DUMMYFUNCTION("""COMPUTED_VALUE"""),4.0)</f>
        <v>4</v>
      </c>
      <c r="L12" s="52">
        <f>IFERROR(__xludf.DUMMYFUNCTION("""COMPUTED_VALUE"""),5.0)</f>
        <v>5</v>
      </c>
      <c r="M12" s="52">
        <f>IFERROR(__xludf.DUMMYFUNCTION("""COMPUTED_VALUE"""),42.0)</f>
        <v>42</v>
      </c>
      <c r="N12" s="52">
        <f>IFERROR(__xludf.DUMMYFUNCTION("""COMPUTED_VALUE"""),7.0)</f>
        <v>7</v>
      </c>
      <c r="O12" s="52">
        <f>IFERROR(__xludf.DUMMYFUNCTION("""COMPUTED_VALUE"""),6.0)</f>
        <v>6</v>
      </c>
      <c r="P12" s="52">
        <f>IFERROR(__xludf.DUMMYFUNCTION("""COMPUTED_VALUE"""),5.0)</f>
        <v>5</v>
      </c>
      <c r="Q12" s="52">
        <f>IFERROR(__xludf.DUMMYFUNCTION("""COMPUTED_VALUE"""),4.0)</f>
        <v>4</v>
      </c>
      <c r="R12" s="52">
        <f>IFERROR(__xludf.DUMMYFUNCTION("""COMPUTED_VALUE"""),4.0)</f>
        <v>4</v>
      </c>
      <c r="S12" s="52">
        <f>IFERROR(__xludf.DUMMYFUNCTION("""COMPUTED_VALUE"""),5.0)</f>
        <v>5</v>
      </c>
      <c r="T12" s="52">
        <f>IFERROR(__xludf.DUMMYFUNCTION("""COMPUTED_VALUE"""),5.0)</f>
        <v>5</v>
      </c>
      <c r="U12" s="52">
        <f>IFERROR(__xludf.DUMMYFUNCTION("""COMPUTED_VALUE"""),3.0)</f>
        <v>3</v>
      </c>
      <c r="V12" s="52">
        <f>IFERROR(__xludf.DUMMYFUNCTION("""COMPUTED_VALUE"""),5.0)</f>
        <v>5</v>
      </c>
      <c r="W12" s="52">
        <f>IFERROR(__xludf.DUMMYFUNCTION("""COMPUTED_VALUE"""),44.0)</f>
        <v>44</v>
      </c>
      <c r="X12" s="52">
        <f>IFERROR(__xludf.DUMMYFUNCTION("""COMPUTED_VALUE"""),86.0)</f>
        <v>86</v>
      </c>
    </row>
    <row r="13">
      <c r="B13" s="52" t="str">
        <f>IFERROR(__xludf.DUMMYFUNCTION("""COMPUTED_VALUE"""),"x")</f>
        <v>x</v>
      </c>
      <c r="C13" s="52" t="str">
        <f>IFERROR(__xludf.DUMMYFUNCTION("""COMPUTED_VALUE"""),"Olivia Sorlie")</f>
        <v>Olivia Sorlie</v>
      </c>
      <c r="D13" s="52">
        <f>IFERROR(__xludf.DUMMYFUNCTION("""COMPUTED_VALUE"""),5.0)</f>
        <v>5</v>
      </c>
      <c r="E13" s="52">
        <f>IFERROR(__xludf.DUMMYFUNCTION("""COMPUTED_VALUE"""),8.0)</f>
        <v>8</v>
      </c>
      <c r="F13" s="52">
        <f>IFERROR(__xludf.DUMMYFUNCTION("""COMPUTED_VALUE"""),3.0)</f>
        <v>3</v>
      </c>
      <c r="G13" s="52">
        <f>IFERROR(__xludf.DUMMYFUNCTION("""COMPUTED_VALUE"""),6.0)</f>
        <v>6</v>
      </c>
      <c r="H13" s="52">
        <f>IFERROR(__xludf.DUMMYFUNCTION("""COMPUTED_VALUE"""),6.0)</f>
        <v>6</v>
      </c>
      <c r="I13" s="52">
        <f>IFERROR(__xludf.DUMMYFUNCTION("""COMPUTED_VALUE"""),4.0)</f>
        <v>4</v>
      </c>
      <c r="J13" s="52">
        <f>IFERROR(__xludf.DUMMYFUNCTION("""COMPUTED_VALUE"""),3.0)</f>
        <v>3</v>
      </c>
      <c r="K13" s="52">
        <f>IFERROR(__xludf.DUMMYFUNCTION("""COMPUTED_VALUE"""),4.0)</f>
        <v>4</v>
      </c>
      <c r="L13" s="52">
        <f>IFERROR(__xludf.DUMMYFUNCTION("""COMPUTED_VALUE"""),4.0)</f>
        <v>4</v>
      </c>
      <c r="M13" s="52">
        <f>IFERROR(__xludf.DUMMYFUNCTION("""COMPUTED_VALUE"""),43.0)</f>
        <v>43</v>
      </c>
      <c r="N13" s="52">
        <f>IFERROR(__xludf.DUMMYFUNCTION("""COMPUTED_VALUE"""),8.0)</f>
        <v>8</v>
      </c>
      <c r="O13" s="52">
        <f>IFERROR(__xludf.DUMMYFUNCTION("""COMPUTED_VALUE"""),8.0)</f>
        <v>8</v>
      </c>
      <c r="P13" s="52">
        <f>IFERROR(__xludf.DUMMYFUNCTION("""COMPUTED_VALUE"""),6.0)</f>
        <v>6</v>
      </c>
      <c r="Q13" s="52">
        <f>IFERROR(__xludf.DUMMYFUNCTION("""COMPUTED_VALUE"""),3.0)</f>
        <v>3</v>
      </c>
      <c r="R13" s="52">
        <f>IFERROR(__xludf.DUMMYFUNCTION("""COMPUTED_VALUE"""),4.0)</f>
        <v>4</v>
      </c>
      <c r="S13" s="52">
        <f>IFERROR(__xludf.DUMMYFUNCTION("""COMPUTED_VALUE"""),4.0)</f>
        <v>4</v>
      </c>
      <c r="T13" s="52">
        <f>IFERROR(__xludf.DUMMYFUNCTION("""COMPUTED_VALUE"""),6.0)</f>
        <v>6</v>
      </c>
      <c r="U13" s="52">
        <f>IFERROR(__xludf.DUMMYFUNCTION("""COMPUTED_VALUE"""),5.0)</f>
        <v>5</v>
      </c>
      <c r="V13" s="52">
        <f>IFERROR(__xludf.DUMMYFUNCTION("""COMPUTED_VALUE"""),7.0)</f>
        <v>7</v>
      </c>
      <c r="W13" s="52">
        <f>IFERROR(__xludf.DUMMYFUNCTION("""COMPUTED_VALUE"""),51.0)</f>
        <v>51</v>
      </c>
      <c r="X13" s="52">
        <f>IFERROR(__xludf.DUMMYFUNCTION("""COMPUTED_VALUE"""),94.0)</f>
        <v>94</v>
      </c>
    </row>
    <row r="14">
      <c r="B14" s="52" t="str">
        <f>IFERROR(__xludf.DUMMYFUNCTION("""COMPUTED_VALUE"""),"x")</f>
        <v>x</v>
      </c>
      <c r="C14" s="52" t="str">
        <f>IFERROR(__xludf.DUMMYFUNCTION("""COMPUTED_VALUE"""),"Allison Witt")</f>
        <v>Allison Witt</v>
      </c>
      <c r="D14" s="52">
        <f>IFERROR(__xludf.DUMMYFUNCTION("""COMPUTED_VALUE"""),5.0)</f>
        <v>5</v>
      </c>
      <c r="E14" s="52">
        <f>IFERROR(__xludf.DUMMYFUNCTION("""COMPUTED_VALUE"""),9.0)</f>
        <v>9</v>
      </c>
      <c r="F14" s="52">
        <f>IFERROR(__xludf.DUMMYFUNCTION("""COMPUTED_VALUE"""),3.0)</f>
        <v>3</v>
      </c>
      <c r="G14" s="52">
        <f>IFERROR(__xludf.DUMMYFUNCTION("""COMPUTED_VALUE"""),5.0)</f>
        <v>5</v>
      </c>
      <c r="H14" s="52">
        <f>IFERROR(__xludf.DUMMYFUNCTION("""COMPUTED_VALUE"""),4.0)</f>
        <v>4</v>
      </c>
      <c r="I14" s="52">
        <f>IFERROR(__xludf.DUMMYFUNCTION("""COMPUTED_VALUE"""),6.0)</f>
        <v>6</v>
      </c>
      <c r="J14" s="52">
        <f>IFERROR(__xludf.DUMMYFUNCTION("""COMPUTED_VALUE"""),3.0)</f>
        <v>3</v>
      </c>
      <c r="K14" s="52">
        <f>IFERROR(__xludf.DUMMYFUNCTION("""COMPUTED_VALUE"""),4.0)</f>
        <v>4</v>
      </c>
      <c r="L14" s="52">
        <f>IFERROR(__xludf.DUMMYFUNCTION("""COMPUTED_VALUE"""),4.0)</f>
        <v>4</v>
      </c>
      <c r="M14" s="52">
        <f>IFERROR(__xludf.DUMMYFUNCTION("""COMPUTED_VALUE"""),43.0)</f>
        <v>43</v>
      </c>
      <c r="N14" s="52">
        <f>IFERROR(__xludf.DUMMYFUNCTION("""COMPUTED_VALUE"""),6.0)</f>
        <v>6</v>
      </c>
      <c r="O14" s="52">
        <f>IFERROR(__xludf.DUMMYFUNCTION("""COMPUTED_VALUE"""),5.0)</f>
        <v>5</v>
      </c>
      <c r="P14" s="52">
        <f>IFERROR(__xludf.DUMMYFUNCTION("""COMPUTED_VALUE"""),5.0)</f>
        <v>5</v>
      </c>
      <c r="Q14" s="52">
        <f>IFERROR(__xludf.DUMMYFUNCTION("""COMPUTED_VALUE"""),4.0)</f>
        <v>4</v>
      </c>
      <c r="R14" s="52">
        <f>IFERROR(__xludf.DUMMYFUNCTION("""COMPUTED_VALUE"""),5.0)</f>
        <v>5</v>
      </c>
      <c r="S14" s="52">
        <f>IFERROR(__xludf.DUMMYFUNCTION("""COMPUTED_VALUE"""),5.0)</f>
        <v>5</v>
      </c>
      <c r="T14" s="52">
        <f>IFERROR(__xludf.DUMMYFUNCTION("""COMPUTED_VALUE"""),10.0)</f>
        <v>10</v>
      </c>
      <c r="U14" s="52">
        <f>IFERROR(__xludf.DUMMYFUNCTION("""COMPUTED_VALUE"""),5.0)</f>
        <v>5</v>
      </c>
      <c r="V14" s="52">
        <f>IFERROR(__xludf.DUMMYFUNCTION("""COMPUTED_VALUE"""),6.0)</f>
        <v>6</v>
      </c>
      <c r="W14" s="52">
        <f>IFERROR(__xludf.DUMMYFUNCTION("""COMPUTED_VALUE"""),51.0)</f>
        <v>51</v>
      </c>
      <c r="X14" s="52">
        <f>IFERROR(__xludf.DUMMYFUNCTION("""COMPUTED_VALUE"""),94.0)</f>
        <v>94</v>
      </c>
    </row>
    <row r="15">
      <c r="A15" s="47" t="s">
        <v>30</v>
      </c>
      <c r="B15" s="51" t="str">
        <f>IFERROR(__xludf.DUMMYFUNCTION("IMPORTRANGE(Key!$B23,""'Group'!a4:w7"")"),"x")</f>
        <v>x</v>
      </c>
      <c r="C15" s="51" t="str">
        <f>IFERROR(__xludf.DUMMYFUNCTION("""COMPUTED_VALUE"""),"Libby Douma")</f>
        <v>Libby Douma</v>
      </c>
      <c r="D15" s="52">
        <f>IFERROR(__xludf.DUMMYFUNCTION("""COMPUTED_VALUE"""),5.0)</f>
        <v>5</v>
      </c>
      <c r="E15" s="52">
        <f>IFERROR(__xludf.DUMMYFUNCTION("""COMPUTED_VALUE"""),5.0)</f>
        <v>5</v>
      </c>
      <c r="F15" s="52">
        <f>IFERROR(__xludf.DUMMYFUNCTION("""COMPUTED_VALUE"""),2.0)</f>
        <v>2</v>
      </c>
      <c r="G15" s="52">
        <f>IFERROR(__xludf.DUMMYFUNCTION("""COMPUTED_VALUE"""),4.0)</f>
        <v>4</v>
      </c>
      <c r="H15" s="52">
        <f>IFERROR(__xludf.DUMMYFUNCTION("""COMPUTED_VALUE"""),5.0)</f>
        <v>5</v>
      </c>
      <c r="I15" s="52">
        <f>IFERROR(__xludf.DUMMYFUNCTION("""COMPUTED_VALUE"""),5.0)</f>
        <v>5</v>
      </c>
      <c r="J15" s="52">
        <f>IFERROR(__xludf.DUMMYFUNCTION("""COMPUTED_VALUE"""),4.0)</f>
        <v>4</v>
      </c>
      <c r="K15" s="52">
        <f>IFERROR(__xludf.DUMMYFUNCTION("""COMPUTED_VALUE"""),5.0)</f>
        <v>5</v>
      </c>
      <c r="L15" s="52">
        <f>IFERROR(__xludf.DUMMYFUNCTION("""COMPUTED_VALUE"""),6.0)</f>
        <v>6</v>
      </c>
      <c r="M15" s="52">
        <f>IFERROR(__xludf.DUMMYFUNCTION("""COMPUTED_VALUE"""),41.0)</f>
        <v>41</v>
      </c>
      <c r="N15" s="52">
        <f>IFERROR(__xludf.DUMMYFUNCTION("""COMPUTED_VALUE"""),7.0)</f>
        <v>7</v>
      </c>
      <c r="O15" s="52">
        <f>IFERROR(__xludf.DUMMYFUNCTION("""COMPUTED_VALUE"""),6.0)</f>
        <v>6</v>
      </c>
      <c r="P15" s="52">
        <f>IFERROR(__xludf.DUMMYFUNCTION("""COMPUTED_VALUE"""),5.0)</f>
        <v>5</v>
      </c>
      <c r="Q15" s="52">
        <f>IFERROR(__xludf.DUMMYFUNCTION("""COMPUTED_VALUE"""),4.0)</f>
        <v>4</v>
      </c>
      <c r="R15" s="52">
        <f>IFERROR(__xludf.DUMMYFUNCTION("""COMPUTED_VALUE"""),5.0)</f>
        <v>5</v>
      </c>
      <c r="S15" s="52">
        <f>IFERROR(__xludf.DUMMYFUNCTION("""COMPUTED_VALUE"""),6.0)</f>
        <v>6</v>
      </c>
      <c r="T15" s="52">
        <f>IFERROR(__xludf.DUMMYFUNCTION("""COMPUTED_VALUE"""),7.0)</f>
        <v>7</v>
      </c>
      <c r="U15" s="52">
        <f>IFERROR(__xludf.DUMMYFUNCTION("""COMPUTED_VALUE"""),4.0)</f>
        <v>4</v>
      </c>
      <c r="V15" s="52">
        <f>IFERROR(__xludf.DUMMYFUNCTION("""COMPUTED_VALUE"""),6.0)</f>
        <v>6</v>
      </c>
      <c r="W15" s="52">
        <f>IFERROR(__xludf.DUMMYFUNCTION("""COMPUTED_VALUE"""),50.0)</f>
        <v>50</v>
      </c>
      <c r="X15" s="52">
        <f>IFERROR(__xludf.DUMMYFUNCTION("""COMPUTED_VALUE"""),91.0)</f>
        <v>91</v>
      </c>
    </row>
    <row r="16">
      <c r="B16" s="52" t="str">
        <f>IFERROR(__xludf.DUMMYFUNCTION("""COMPUTED_VALUE"""),"x")</f>
        <v>x</v>
      </c>
      <c r="C16" s="52" t="str">
        <f>IFERROR(__xludf.DUMMYFUNCTION("""COMPUTED_VALUE"""),"Maddison Babbitt")</f>
        <v>Maddison Babbitt</v>
      </c>
      <c r="D16" s="52">
        <f>IFERROR(__xludf.DUMMYFUNCTION("""COMPUTED_VALUE"""),7.0)</f>
        <v>7</v>
      </c>
      <c r="E16" s="52">
        <f>IFERROR(__xludf.DUMMYFUNCTION("""COMPUTED_VALUE"""),6.0)</f>
        <v>6</v>
      </c>
      <c r="F16" s="52">
        <f>IFERROR(__xludf.DUMMYFUNCTION("""COMPUTED_VALUE"""),3.0)</f>
        <v>3</v>
      </c>
      <c r="G16" s="52">
        <f>IFERROR(__xludf.DUMMYFUNCTION("""COMPUTED_VALUE"""),8.0)</f>
        <v>8</v>
      </c>
      <c r="H16" s="52">
        <f>IFERROR(__xludf.DUMMYFUNCTION("""COMPUTED_VALUE"""),6.0)</f>
        <v>6</v>
      </c>
      <c r="I16" s="52">
        <f>IFERROR(__xludf.DUMMYFUNCTION("""COMPUTED_VALUE"""),7.0)</f>
        <v>7</v>
      </c>
      <c r="J16" s="52">
        <f>IFERROR(__xludf.DUMMYFUNCTION("""COMPUTED_VALUE"""),5.0)</f>
        <v>5</v>
      </c>
      <c r="K16" s="52">
        <f>IFERROR(__xludf.DUMMYFUNCTION("""COMPUTED_VALUE"""),5.0)</f>
        <v>5</v>
      </c>
      <c r="L16" s="52">
        <f>IFERROR(__xludf.DUMMYFUNCTION("""COMPUTED_VALUE"""),6.0)</f>
        <v>6</v>
      </c>
      <c r="M16" s="52">
        <f>IFERROR(__xludf.DUMMYFUNCTION("""COMPUTED_VALUE"""),53.0)</f>
        <v>53</v>
      </c>
      <c r="N16" s="52">
        <f>IFERROR(__xludf.DUMMYFUNCTION("""COMPUTED_VALUE"""),7.0)</f>
        <v>7</v>
      </c>
      <c r="O16" s="52">
        <f>IFERROR(__xludf.DUMMYFUNCTION("""COMPUTED_VALUE"""),6.0)</f>
        <v>6</v>
      </c>
      <c r="P16" s="52">
        <f>IFERROR(__xludf.DUMMYFUNCTION("""COMPUTED_VALUE"""),5.0)</f>
        <v>5</v>
      </c>
      <c r="Q16" s="52">
        <f>IFERROR(__xludf.DUMMYFUNCTION("""COMPUTED_VALUE"""),4.0)</f>
        <v>4</v>
      </c>
      <c r="R16" s="52">
        <f>IFERROR(__xludf.DUMMYFUNCTION("""COMPUTED_VALUE"""),6.0)</f>
        <v>6</v>
      </c>
      <c r="S16" s="52">
        <f>IFERROR(__xludf.DUMMYFUNCTION("""COMPUTED_VALUE"""),4.0)</f>
        <v>4</v>
      </c>
      <c r="T16" s="52">
        <f>IFERROR(__xludf.DUMMYFUNCTION("""COMPUTED_VALUE"""),9.0)</f>
        <v>9</v>
      </c>
      <c r="U16" s="52">
        <f>IFERROR(__xludf.DUMMYFUNCTION("""COMPUTED_VALUE"""),6.0)</f>
        <v>6</v>
      </c>
      <c r="V16" s="52">
        <f>IFERROR(__xludf.DUMMYFUNCTION("""COMPUTED_VALUE"""),5.0)</f>
        <v>5</v>
      </c>
      <c r="W16" s="52">
        <f>IFERROR(__xludf.DUMMYFUNCTION("""COMPUTED_VALUE"""),52.0)</f>
        <v>52</v>
      </c>
      <c r="X16" s="52">
        <f>IFERROR(__xludf.DUMMYFUNCTION("""COMPUTED_VALUE"""),105.0)</f>
        <v>105</v>
      </c>
    </row>
    <row r="17">
      <c r="B17" s="52" t="str">
        <f>IFERROR(__xludf.DUMMYFUNCTION("""COMPUTED_VALUE"""),"x")</f>
        <v>x</v>
      </c>
      <c r="C17" s="52" t="str">
        <f>IFERROR(__xludf.DUMMYFUNCTION("""COMPUTED_VALUE"""),"Kelly Baade")</f>
        <v>Kelly Baade</v>
      </c>
      <c r="D17" s="52">
        <f>IFERROR(__xludf.DUMMYFUNCTION("""COMPUTED_VALUE"""),5.0)</f>
        <v>5</v>
      </c>
      <c r="E17" s="52">
        <f>IFERROR(__xludf.DUMMYFUNCTION("""COMPUTED_VALUE"""),6.0)</f>
        <v>6</v>
      </c>
      <c r="F17" s="52">
        <f>IFERROR(__xludf.DUMMYFUNCTION("""COMPUTED_VALUE"""),3.0)</f>
        <v>3</v>
      </c>
      <c r="G17" s="52">
        <f>IFERROR(__xludf.DUMMYFUNCTION("""COMPUTED_VALUE"""),5.0)</f>
        <v>5</v>
      </c>
      <c r="H17" s="52">
        <f>IFERROR(__xludf.DUMMYFUNCTION("""COMPUTED_VALUE"""),6.0)</f>
        <v>6</v>
      </c>
      <c r="I17" s="52">
        <f>IFERROR(__xludf.DUMMYFUNCTION("""COMPUTED_VALUE"""),5.0)</f>
        <v>5</v>
      </c>
      <c r="J17" s="52">
        <f>IFERROR(__xludf.DUMMYFUNCTION("""COMPUTED_VALUE"""),3.0)</f>
        <v>3</v>
      </c>
      <c r="K17" s="52">
        <f>IFERROR(__xludf.DUMMYFUNCTION("""COMPUTED_VALUE"""),5.0)</f>
        <v>5</v>
      </c>
      <c r="L17" s="52">
        <f>IFERROR(__xludf.DUMMYFUNCTION("""COMPUTED_VALUE"""),5.0)</f>
        <v>5</v>
      </c>
      <c r="M17" s="52">
        <f>IFERROR(__xludf.DUMMYFUNCTION("""COMPUTED_VALUE"""),43.0)</f>
        <v>43</v>
      </c>
      <c r="N17" s="52">
        <f>IFERROR(__xludf.DUMMYFUNCTION("""COMPUTED_VALUE"""),9.0)</f>
        <v>9</v>
      </c>
      <c r="O17" s="52">
        <f>IFERROR(__xludf.DUMMYFUNCTION("""COMPUTED_VALUE"""),4.0)</f>
        <v>4</v>
      </c>
      <c r="P17" s="52">
        <f>IFERROR(__xludf.DUMMYFUNCTION("""COMPUTED_VALUE"""),5.0)</f>
        <v>5</v>
      </c>
      <c r="Q17" s="52">
        <f>IFERROR(__xludf.DUMMYFUNCTION("""COMPUTED_VALUE"""),4.0)</f>
        <v>4</v>
      </c>
      <c r="R17" s="52">
        <f>IFERROR(__xludf.DUMMYFUNCTION("""COMPUTED_VALUE"""),5.0)</f>
        <v>5</v>
      </c>
      <c r="S17" s="52">
        <f>IFERROR(__xludf.DUMMYFUNCTION("""COMPUTED_VALUE"""),5.0)</f>
        <v>5</v>
      </c>
      <c r="T17" s="52">
        <f>IFERROR(__xludf.DUMMYFUNCTION("""COMPUTED_VALUE"""),6.0)</f>
        <v>6</v>
      </c>
      <c r="U17" s="52">
        <f>IFERROR(__xludf.DUMMYFUNCTION("""COMPUTED_VALUE"""),5.0)</f>
        <v>5</v>
      </c>
      <c r="V17" s="52">
        <f>IFERROR(__xludf.DUMMYFUNCTION("""COMPUTED_VALUE"""),5.0)</f>
        <v>5</v>
      </c>
      <c r="W17" s="52">
        <f>IFERROR(__xludf.DUMMYFUNCTION("""COMPUTED_VALUE"""),48.0)</f>
        <v>48</v>
      </c>
      <c r="X17" s="52">
        <f>IFERROR(__xludf.DUMMYFUNCTION("""COMPUTED_VALUE"""),91.0)</f>
        <v>91</v>
      </c>
    </row>
    <row r="18">
      <c r="B18" s="52" t="str">
        <f>IFERROR(__xludf.DUMMYFUNCTION("""COMPUTED_VALUE"""),"x")</f>
        <v>x</v>
      </c>
      <c r="C18" s="52" t="str">
        <f>IFERROR(__xludf.DUMMYFUNCTION("""COMPUTED_VALUE"""),"Caroline Garcia")</f>
        <v>Caroline Garcia</v>
      </c>
      <c r="D18" s="52">
        <f>IFERROR(__xludf.DUMMYFUNCTION("""COMPUTED_VALUE"""),7.0)</f>
        <v>7</v>
      </c>
      <c r="E18" s="52">
        <f>IFERROR(__xludf.DUMMYFUNCTION("""COMPUTED_VALUE"""),6.0)</f>
        <v>6</v>
      </c>
      <c r="F18" s="52">
        <f>IFERROR(__xludf.DUMMYFUNCTION("""COMPUTED_VALUE"""),5.0)</f>
        <v>5</v>
      </c>
      <c r="G18" s="52">
        <f>IFERROR(__xludf.DUMMYFUNCTION("""COMPUTED_VALUE"""),5.0)</f>
        <v>5</v>
      </c>
      <c r="H18" s="52">
        <f>IFERROR(__xludf.DUMMYFUNCTION("""COMPUTED_VALUE"""),5.0)</f>
        <v>5</v>
      </c>
      <c r="I18" s="52">
        <f>IFERROR(__xludf.DUMMYFUNCTION("""COMPUTED_VALUE"""),6.0)</f>
        <v>6</v>
      </c>
      <c r="J18" s="52">
        <f>IFERROR(__xludf.DUMMYFUNCTION("""COMPUTED_VALUE"""),5.0)</f>
        <v>5</v>
      </c>
      <c r="K18" s="52">
        <f>IFERROR(__xludf.DUMMYFUNCTION("""COMPUTED_VALUE"""),6.0)</f>
        <v>6</v>
      </c>
      <c r="L18" s="52">
        <f>IFERROR(__xludf.DUMMYFUNCTION("""COMPUTED_VALUE"""),4.0)</f>
        <v>4</v>
      </c>
      <c r="M18" s="52">
        <f>IFERROR(__xludf.DUMMYFUNCTION("""COMPUTED_VALUE"""),49.0)</f>
        <v>49</v>
      </c>
      <c r="N18" s="52">
        <f>IFERROR(__xludf.DUMMYFUNCTION("""COMPUTED_VALUE"""),7.0)</f>
        <v>7</v>
      </c>
      <c r="O18" s="52">
        <f>IFERROR(__xludf.DUMMYFUNCTION("""COMPUTED_VALUE"""),5.0)</f>
        <v>5</v>
      </c>
      <c r="P18" s="52">
        <f>IFERROR(__xludf.DUMMYFUNCTION("""COMPUTED_VALUE"""),6.0)</f>
        <v>6</v>
      </c>
      <c r="Q18" s="52">
        <f>IFERROR(__xludf.DUMMYFUNCTION("""COMPUTED_VALUE"""),5.0)</f>
        <v>5</v>
      </c>
      <c r="R18" s="52">
        <f>IFERROR(__xludf.DUMMYFUNCTION("""COMPUTED_VALUE"""),5.0)</f>
        <v>5</v>
      </c>
      <c r="S18" s="52">
        <f>IFERROR(__xludf.DUMMYFUNCTION("""COMPUTED_VALUE"""),6.0)</f>
        <v>6</v>
      </c>
      <c r="T18" s="52">
        <f>IFERROR(__xludf.DUMMYFUNCTION("""COMPUTED_VALUE"""),6.0)</f>
        <v>6</v>
      </c>
      <c r="U18" s="52">
        <f>IFERROR(__xludf.DUMMYFUNCTION("""COMPUTED_VALUE"""),4.0)</f>
        <v>4</v>
      </c>
      <c r="V18" s="52">
        <f>IFERROR(__xludf.DUMMYFUNCTION("""COMPUTED_VALUE"""),5.0)</f>
        <v>5</v>
      </c>
      <c r="W18" s="52">
        <f>IFERROR(__xludf.DUMMYFUNCTION("""COMPUTED_VALUE"""),49.0)</f>
        <v>49</v>
      </c>
      <c r="X18" s="52">
        <f>IFERROR(__xludf.DUMMYFUNCTION("""COMPUTED_VALUE"""),98.0)</f>
        <v>98</v>
      </c>
    </row>
    <row r="19">
      <c r="A19" s="47" t="s">
        <v>36</v>
      </c>
      <c r="B19" s="51" t="str">
        <f>IFERROR(__xludf.DUMMYFUNCTION("IMPORTRANGE(Key!$B24,""'Group'!a4:w7"")"),"x")</f>
        <v>x</v>
      </c>
      <c r="C19" s="51" t="str">
        <f>IFERROR(__xludf.DUMMYFUNCTION("""COMPUTED_VALUE"""),"Emily Knoche")</f>
        <v>Emily Knoche</v>
      </c>
      <c r="D19" s="52">
        <f>IFERROR(__xludf.DUMMYFUNCTION("""COMPUTED_VALUE"""),5.0)</f>
        <v>5</v>
      </c>
      <c r="E19" s="52">
        <f>IFERROR(__xludf.DUMMYFUNCTION("""COMPUTED_VALUE"""),6.0)</f>
        <v>6</v>
      </c>
      <c r="F19" s="52">
        <f>IFERROR(__xludf.DUMMYFUNCTION("""COMPUTED_VALUE"""),3.0)</f>
        <v>3</v>
      </c>
      <c r="G19" s="52">
        <f>IFERROR(__xludf.DUMMYFUNCTION("""COMPUTED_VALUE"""),5.0)</f>
        <v>5</v>
      </c>
      <c r="H19" s="52">
        <f>IFERROR(__xludf.DUMMYFUNCTION("""COMPUTED_VALUE"""),8.0)</f>
        <v>8</v>
      </c>
      <c r="I19" s="52">
        <f>IFERROR(__xludf.DUMMYFUNCTION("""COMPUTED_VALUE"""),4.0)</f>
        <v>4</v>
      </c>
      <c r="J19" s="52">
        <f>IFERROR(__xludf.DUMMYFUNCTION("""COMPUTED_VALUE"""),3.0)</f>
        <v>3</v>
      </c>
      <c r="K19" s="52">
        <f>IFERROR(__xludf.DUMMYFUNCTION("""COMPUTED_VALUE"""),6.0)</f>
        <v>6</v>
      </c>
      <c r="L19" s="52">
        <f>IFERROR(__xludf.DUMMYFUNCTION("""COMPUTED_VALUE"""),7.0)</f>
        <v>7</v>
      </c>
      <c r="M19" s="52">
        <f>IFERROR(__xludf.DUMMYFUNCTION("""COMPUTED_VALUE"""),47.0)</f>
        <v>47</v>
      </c>
      <c r="N19" s="52">
        <f>IFERROR(__xludf.DUMMYFUNCTION("""COMPUTED_VALUE"""),7.0)</f>
        <v>7</v>
      </c>
      <c r="O19" s="52">
        <f>IFERROR(__xludf.DUMMYFUNCTION("""COMPUTED_VALUE"""),8.0)</f>
        <v>8</v>
      </c>
      <c r="P19" s="52">
        <f>IFERROR(__xludf.DUMMYFUNCTION("""COMPUTED_VALUE"""),4.0)</f>
        <v>4</v>
      </c>
      <c r="Q19" s="52">
        <f>IFERROR(__xludf.DUMMYFUNCTION("""COMPUTED_VALUE"""),4.0)</f>
        <v>4</v>
      </c>
      <c r="R19" s="52">
        <f>IFERROR(__xludf.DUMMYFUNCTION("""COMPUTED_VALUE"""),5.0)</f>
        <v>5</v>
      </c>
      <c r="S19" s="52">
        <f>IFERROR(__xludf.DUMMYFUNCTION("""COMPUTED_VALUE"""),5.0)</f>
        <v>5</v>
      </c>
      <c r="T19" s="52">
        <f>IFERROR(__xludf.DUMMYFUNCTION("""COMPUTED_VALUE"""),5.0)</f>
        <v>5</v>
      </c>
      <c r="U19" s="52">
        <f>IFERROR(__xludf.DUMMYFUNCTION("""COMPUTED_VALUE"""),4.0)</f>
        <v>4</v>
      </c>
      <c r="V19" s="52">
        <f>IFERROR(__xludf.DUMMYFUNCTION("""COMPUTED_VALUE"""),4.0)</f>
        <v>4</v>
      </c>
      <c r="W19" s="52">
        <f>IFERROR(__xludf.DUMMYFUNCTION("""COMPUTED_VALUE"""),46.0)</f>
        <v>46</v>
      </c>
      <c r="X19" s="52">
        <f>IFERROR(__xludf.DUMMYFUNCTION("""COMPUTED_VALUE"""),93.0)</f>
        <v>93</v>
      </c>
    </row>
    <row r="20">
      <c r="B20" s="52" t="str">
        <f>IFERROR(__xludf.DUMMYFUNCTION("""COMPUTED_VALUE"""),"x")</f>
        <v>x</v>
      </c>
      <c r="C20" s="52" t="str">
        <f>IFERROR(__xludf.DUMMYFUNCTION("""COMPUTED_VALUE"""),"Olivia Hopkins")</f>
        <v>Olivia Hopkins</v>
      </c>
      <c r="D20" s="52">
        <f>IFERROR(__xludf.DUMMYFUNCTION("""COMPUTED_VALUE"""),6.0)</f>
        <v>6</v>
      </c>
      <c r="E20" s="52">
        <f>IFERROR(__xludf.DUMMYFUNCTION("""COMPUTED_VALUE"""),7.0)</f>
        <v>7</v>
      </c>
      <c r="F20" s="52">
        <f>IFERROR(__xludf.DUMMYFUNCTION("""COMPUTED_VALUE"""),3.0)</f>
        <v>3</v>
      </c>
      <c r="G20" s="52">
        <f>IFERROR(__xludf.DUMMYFUNCTION("""COMPUTED_VALUE"""),6.0)</f>
        <v>6</v>
      </c>
      <c r="H20" s="52">
        <f>IFERROR(__xludf.DUMMYFUNCTION("""COMPUTED_VALUE"""),6.0)</f>
        <v>6</v>
      </c>
      <c r="I20" s="52">
        <f>IFERROR(__xludf.DUMMYFUNCTION("""COMPUTED_VALUE"""),7.0)</f>
        <v>7</v>
      </c>
      <c r="J20" s="52">
        <f>IFERROR(__xludf.DUMMYFUNCTION("""COMPUTED_VALUE"""),4.0)</f>
        <v>4</v>
      </c>
      <c r="K20" s="52">
        <f>IFERROR(__xludf.DUMMYFUNCTION("""COMPUTED_VALUE"""),8.0)</f>
        <v>8</v>
      </c>
      <c r="L20" s="52">
        <f>IFERROR(__xludf.DUMMYFUNCTION("""COMPUTED_VALUE"""),5.0)</f>
        <v>5</v>
      </c>
      <c r="M20" s="52">
        <f>IFERROR(__xludf.DUMMYFUNCTION("""COMPUTED_VALUE"""),52.0)</f>
        <v>52</v>
      </c>
      <c r="N20" s="52">
        <f>IFERROR(__xludf.DUMMYFUNCTION("""COMPUTED_VALUE"""),8.0)</f>
        <v>8</v>
      </c>
      <c r="O20" s="52">
        <f>IFERROR(__xludf.DUMMYFUNCTION("""COMPUTED_VALUE"""),6.0)</f>
        <v>6</v>
      </c>
      <c r="P20" s="52">
        <f>IFERROR(__xludf.DUMMYFUNCTION("""COMPUTED_VALUE"""),8.0)</f>
        <v>8</v>
      </c>
      <c r="Q20" s="52">
        <f>IFERROR(__xludf.DUMMYFUNCTION("""COMPUTED_VALUE"""),4.0)</f>
        <v>4</v>
      </c>
      <c r="R20" s="52">
        <f>IFERROR(__xludf.DUMMYFUNCTION("""COMPUTED_VALUE"""),8.0)</f>
        <v>8</v>
      </c>
      <c r="S20" s="52">
        <f>IFERROR(__xludf.DUMMYFUNCTION("""COMPUTED_VALUE"""),8.0)</f>
        <v>8</v>
      </c>
      <c r="T20" s="52">
        <f>IFERROR(__xludf.DUMMYFUNCTION("""COMPUTED_VALUE"""),7.0)</f>
        <v>7</v>
      </c>
      <c r="U20" s="52">
        <f>IFERROR(__xludf.DUMMYFUNCTION("""COMPUTED_VALUE"""),4.0)</f>
        <v>4</v>
      </c>
      <c r="V20" s="52">
        <f>IFERROR(__xludf.DUMMYFUNCTION("""COMPUTED_VALUE"""),6.0)</f>
        <v>6</v>
      </c>
      <c r="W20" s="52">
        <f>IFERROR(__xludf.DUMMYFUNCTION("""COMPUTED_VALUE"""),59.0)</f>
        <v>59</v>
      </c>
      <c r="X20" s="52">
        <f>IFERROR(__xludf.DUMMYFUNCTION("""COMPUTED_VALUE"""),111.0)</f>
        <v>111</v>
      </c>
    </row>
    <row r="21">
      <c r="B21" s="52" t="str">
        <f>IFERROR(__xludf.DUMMYFUNCTION("""COMPUTED_VALUE"""),"x")</f>
        <v>x</v>
      </c>
      <c r="C21" s="52" t="str">
        <f>IFERROR(__xludf.DUMMYFUNCTION("""COMPUTED_VALUE"""),"Grace Johanson")</f>
        <v>Grace Johanson</v>
      </c>
      <c r="D21" s="52">
        <f>IFERROR(__xludf.DUMMYFUNCTION("""COMPUTED_VALUE"""),4.0)</f>
        <v>4</v>
      </c>
      <c r="E21" s="52">
        <f>IFERROR(__xludf.DUMMYFUNCTION("""COMPUTED_VALUE"""),6.0)</f>
        <v>6</v>
      </c>
      <c r="F21" s="52">
        <f>IFERROR(__xludf.DUMMYFUNCTION("""COMPUTED_VALUE"""),5.0)</f>
        <v>5</v>
      </c>
      <c r="G21" s="52">
        <f>IFERROR(__xludf.DUMMYFUNCTION("""COMPUTED_VALUE"""),5.0)</f>
        <v>5</v>
      </c>
      <c r="H21" s="52">
        <f>IFERROR(__xludf.DUMMYFUNCTION("""COMPUTED_VALUE"""),5.0)</f>
        <v>5</v>
      </c>
      <c r="I21" s="52">
        <f>IFERROR(__xludf.DUMMYFUNCTION("""COMPUTED_VALUE"""),6.0)</f>
        <v>6</v>
      </c>
      <c r="J21" s="52">
        <f>IFERROR(__xludf.DUMMYFUNCTION("""COMPUTED_VALUE"""),3.0)</f>
        <v>3</v>
      </c>
      <c r="K21" s="52">
        <f>IFERROR(__xludf.DUMMYFUNCTION("""COMPUTED_VALUE"""),5.0)</f>
        <v>5</v>
      </c>
      <c r="L21" s="52">
        <f>IFERROR(__xludf.DUMMYFUNCTION("""COMPUTED_VALUE"""),5.0)</f>
        <v>5</v>
      </c>
      <c r="M21" s="52">
        <f>IFERROR(__xludf.DUMMYFUNCTION("""COMPUTED_VALUE"""),44.0)</f>
        <v>44</v>
      </c>
      <c r="N21" s="52">
        <f>IFERROR(__xludf.DUMMYFUNCTION("""COMPUTED_VALUE"""),6.0)</f>
        <v>6</v>
      </c>
      <c r="O21" s="52">
        <f>IFERROR(__xludf.DUMMYFUNCTION("""COMPUTED_VALUE"""),6.0)</f>
        <v>6</v>
      </c>
      <c r="P21" s="52">
        <f>IFERROR(__xludf.DUMMYFUNCTION("""COMPUTED_VALUE"""),7.0)</f>
        <v>7</v>
      </c>
      <c r="Q21" s="52">
        <f>IFERROR(__xludf.DUMMYFUNCTION("""COMPUTED_VALUE"""),4.0)</f>
        <v>4</v>
      </c>
      <c r="R21" s="52">
        <f>IFERROR(__xludf.DUMMYFUNCTION("""COMPUTED_VALUE"""),4.0)</f>
        <v>4</v>
      </c>
      <c r="S21" s="52">
        <f>IFERROR(__xludf.DUMMYFUNCTION("""COMPUTED_VALUE"""),6.0)</f>
        <v>6</v>
      </c>
      <c r="T21" s="52">
        <f>IFERROR(__xludf.DUMMYFUNCTION("""COMPUTED_VALUE"""),10.0)</f>
        <v>10</v>
      </c>
      <c r="U21" s="52">
        <f>IFERROR(__xludf.DUMMYFUNCTION("""COMPUTED_VALUE"""),4.0)</f>
        <v>4</v>
      </c>
      <c r="V21" s="52">
        <f>IFERROR(__xludf.DUMMYFUNCTION("""COMPUTED_VALUE"""),6.0)</f>
        <v>6</v>
      </c>
      <c r="W21" s="52">
        <f>IFERROR(__xludf.DUMMYFUNCTION("""COMPUTED_VALUE"""),53.0)</f>
        <v>53</v>
      </c>
      <c r="X21" s="52">
        <f>IFERROR(__xludf.DUMMYFUNCTION("""COMPUTED_VALUE"""),97.0)</f>
        <v>97</v>
      </c>
    </row>
    <row r="22">
      <c r="B22" s="52" t="str">
        <f>IFERROR(__xludf.DUMMYFUNCTION("""COMPUTED_VALUE"""),"x")</f>
        <v>x</v>
      </c>
      <c r="C22" s="52" t="str">
        <f>IFERROR(__xludf.DUMMYFUNCTION("""COMPUTED_VALUE"""),"Lindi Schmelzer")</f>
        <v>Lindi Schmelzer</v>
      </c>
      <c r="D22" s="52">
        <f>IFERROR(__xludf.DUMMYFUNCTION("""COMPUTED_VALUE"""),6.0)</f>
        <v>6</v>
      </c>
      <c r="E22" s="52">
        <f>IFERROR(__xludf.DUMMYFUNCTION("""COMPUTED_VALUE"""),8.0)</f>
        <v>8</v>
      </c>
      <c r="F22" s="52">
        <f>IFERROR(__xludf.DUMMYFUNCTION("""COMPUTED_VALUE"""),4.0)</f>
        <v>4</v>
      </c>
      <c r="G22" s="52">
        <f>IFERROR(__xludf.DUMMYFUNCTION("""COMPUTED_VALUE"""),5.0)</f>
        <v>5</v>
      </c>
      <c r="H22" s="52">
        <f>IFERROR(__xludf.DUMMYFUNCTION("""COMPUTED_VALUE"""),6.0)</f>
        <v>6</v>
      </c>
      <c r="I22" s="52">
        <f>IFERROR(__xludf.DUMMYFUNCTION("""COMPUTED_VALUE"""),6.0)</f>
        <v>6</v>
      </c>
      <c r="J22" s="52">
        <f>IFERROR(__xludf.DUMMYFUNCTION("""COMPUTED_VALUE"""),4.0)</f>
        <v>4</v>
      </c>
      <c r="K22" s="52">
        <f>IFERROR(__xludf.DUMMYFUNCTION("""COMPUTED_VALUE"""),6.0)</f>
        <v>6</v>
      </c>
      <c r="L22" s="52">
        <f>IFERROR(__xludf.DUMMYFUNCTION("""COMPUTED_VALUE"""),4.0)</f>
        <v>4</v>
      </c>
      <c r="M22" s="52">
        <f>IFERROR(__xludf.DUMMYFUNCTION("""COMPUTED_VALUE"""),49.0)</f>
        <v>49</v>
      </c>
      <c r="N22" s="52">
        <f>IFERROR(__xludf.DUMMYFUNCTION("""COMPUTED_VALUE"""),10.0)</f>
        <v>10</v>
      </c>
      <c r="O22" s="52">
        <f>IFERROR(__xludf.DUMMYFUNCTION("""COMPUTED_VALUE"""),6.0)</f>
        <v>6</v>
      </c>
      <c r="P22" s="52">
        <f>IFERROR(__xludf.DUMMYFUNCTION("""COMPUTED_VALUE"""),5.0)</f>
        <v>5</v>
      </c>
      <c r="Q22" s="52">
        <f>IFERROR(__xludf.DUMMYFUNCTION("""COMPUTED_VALUE"""),5.0)</f>
        <v>5</v>
      </c>
      <c r="R22" s="52">
        <f>IFERROR(__xludf.DUMMYFUNCTION("""COMPUTED_VALUE"""),5.0)</f>
        <v>5</v>
      </c>
      <c r="S22" s="52">
        <f>IFERROR(__xludf.DUMMYFUNCTION("""COMPUTED_VALUE"""),4.0)</f>
        <v>4</v>
      </c>
      <c r="T22" s="52">
        <f>IFERROR(__xludf.DUMMYFUNCTION("""COMPUTED_VALUE"""),7.0)</f>
        <v>7</v>
      </c>
      <c r="U22" s="52">
        <f>IFERROR(__xludf.DUMMYFUNCTION("""COMPUTED_VALUE"""),4.0)</f>
        <v>4</v>
      </c>
      <c r="V22" s="52">
        <f>IFERROR(__xludf.DUMMYFUNCTION("""COMPUTED_VALUE"""),6.0)</f>
        <v>6</v>
      </c>
      <c r="W22" s="52">
        <f>IFERROR(__xludf.DUMMYFUNCTION("""COMPUTED_VALUE"""),52.0)</f>
        <v>52</v>
      </c>
      <c r="X22" s="52">
        <f>IFERROR(__xludf.DUMMYFUNCTION("""COMPUTED_VALUE"""),101.0)</f>
        <v>101</v>
      </c>
    </row>
    <row r="23">
      <c r="A23" s="47" t="s">
        <v>43</v>
      </c>
      <c r="B23" s="51" t="str">
        <f>IFERROR(__xludf.DUMMYFUNCTION("IMPORTRANGE(Key!$B25,""'Group'!a4:w7"")"),"x")</f>
        <v>x</v>
      </c>
      <c r="C23" s="51" t="str">
        <f>IFERROR(__xludf.DUMMYFUNCTION("""COMPUTED_VALUE"""),"Hudson Woloss")</f>
        <v>Hudson Woloss</v>
      </c>
      <c r="D23" s="52">
        <f>IFERROR(__xludf.DUMMYFUNCTION("""COMPUTED_VALUE"""),4.0)</f>
        <v>4</v>
      </c>
      <c r="E23" s="52">
        <f>IFERROR(__xludf.DUMMYFUNCTION("""COMPUTED_VALUE"""),6.0)</f>
        <v>6</v>
      </c>
      <c r="F23" s="52">
        <f>IFERROR(__xludf.DUMMYFUNCTION("""COMPUTED_VALUE"""),4.0)</f>
        <v>4</v>
      </c>
      <c r="G23" s="52">
        <f>IFERROR(__xludf.DUMMYFUNCTION("""COMPUTED_VALUE"""),5.0)</f>
        <v>5</v>
      </c>
      <c r="H23" s="52">
        <f>IFERROR(__xludf.DUMMYFUNCTION("""COMPUTED_VALUE"""),4.0)</f>
        <v>4</v>
      </c>
      <c r="I23" s="52">
        <f>IFERROR(__xludf.DUMMYFUNCTION("""COMPUTED_VALUE"""),5.0)</f>
        <v>5</v>
      </c>
      <c r="J23" s="52">
        <f>IFERROR(__xludf.DUMMYFUNCTION("""COMPUTED_VALUE"""),4.0)</f>
        <v>4</v>
      </c>
      <c r="K23" s="52">
        <f>IFERROR(__xludf.DUMMYFUNCTION("""COMPUTED_VALUE"""),5.0)</f>
        <v>5</v>
      </c>
      <c r="L23" s="52">
        <f>IFERROR(__xludf.DUMMYFUNCTION("""COMPUTED_VALUE"""),4.0)</f>
        <v>4</v>
      </c>
      <c r="M23" s="52">
        <f>IFERROR(__xludf.DUMMYFUNCTION("""COMPUTED_VALUE"""),41.0)</f>
        <v>41</v>
      </c>
      <c r="N23" s="52">
        <f>IFERROR(__xludf.DUMMYFUNCTION("""COMPUTED_VALUE"""),7.0)</f>
        <v>7</v>
      </c>
      <c r="O23" s="52">
        <f>IFERROR(__xludf.DUMMYFUNCTION("""COMPUTED_VALUE"""),6.0)</f>
        <v>6</v>
      </c>
      <c r="P23" s="52">
        <f>IFERROR(__xludf.DUMMYFUNCTION("""COMPUTED_VALUE"""),4.0)</f>
        <v>4</v>
      </c>
      <c r="Q23" s="52">
        <f>IFERROR(__xludf.DUMMYFUNCTION("""COMPUTED_VALUE"""),3.0)</f>
        <v>3</v>
      </c>
      <c r="R23" s="52">
        <f>IFERROR(__xludf.DUMMYFUNCTION("""COMPUTED_VALUE"""),7.0)</f>
        <v>7</v>
      </c>
      <c r="S23" s="52">
        <f>IFERROR(__xludf.DUMMYFUNCTION("""COMPUTED_VALUE"""),4.0)</f>
        <v>4</v>
      </c>
      <c r="T23" s="52">
        <f>IFERROR(__xludf.DUMMYFUNCTION("""COMPUTED_VALUE"""),5.0)</f>
        <v>5</v>
      </c>
      <c r="U23" s="52">
        <f>IFERROR(__xludf.DUMMYFUNCTION("""COMPUTED_VALUE"""),3.0)</f>
        <v>3</v>
      </c>
      <c r="V23" s="52">
        <f>IFERROR(__xludf.DUMMYFUNCTION("""COMPUTED_VALUE"""),4.0)</f>
        <v>4</v>
      </c>
      <c r="W23" s="52">
        <f>IFERROR(__xludf.DUMMYFUNCTION("""COMPUTED_VALUE"""),43.0)</f>
        <v>43</v>
      </c>
      <c r="X23" s="52">
        <f>IFERROR(__xludf.DUMMYFUNCTION("""COMPUTED_VALUE"""),84.0)</f>
        <v>84</v>
      </c>
    </row>
    <row r="24">
      <c r="B24" s="52"/>
      <c r="C24" s="52" t="str">
        <f>IFERROR(__xludf.DUMMYFUNCTION("""COMPUTED_VALUE"""),"Emily Grosjesk")</f>
        <v>Emily Grosjesk</v>
      </c>
      <c r="D24" s="52">
        <f>IFERROR(__xludf.DUMMYFUNCTION("""COMPUTED_VALUE"""),5.0)</f>
        <v>5</v>
      </c>
      <c r="E24" s="52">
        <f>IFERROR(__xludf.DUMMYFUNCTION("""COMPUTED_VALUE"""),6.0)</f>
        <v>6</v>
      </c>
      <c r="F24" s="52">
        <f>IFERROR(__xludf.DUMMYFUNCTION("""COMPUTED_VALUE"""),3.0)</f>
        <v>3</v>
      </c>
      <c r="G24" s="52">
        <f>IFERROR(__xludf.DUMMYFUNCTION("""COMPUTED_VALUE"""),6.0)</f>
        <v>6</v>
      </c>
      <c r="H24" s="52">
        <f>IFERROR(__xludf.DUMMYFUNCTION("""COMPUTED_VALUE"""),5.0)</f>
        <v>5</v>
      </c>
      <c r="I24" s="52">
        <f>IFERROR(__xludf.DUMMYFUNCTION("""COMPUTED_VALUE"""),4.0)</f>
        <v>4</v>
      </c>
      <c r="J24" s="52">
        <f>IFERROR(__xludf.DUMMYFUNCTION("""COMPUTED_VALUE"""),3.0)</f>
        <v>3</v>
      </c>
      <c r="K24" s="52">
        <f>IFERROR(__xludf.DUMMYFUNCTION("""COMPUTED_VALUE"""),5.0)</f>
        <v>5</v>
      </c>
      <c r="L24" s="52">
        <f>IFERROR(__xludf.DUMMYFUNCTION("""COMPUTED_VALUE"""),6.0)</f>
        <v>6</v>
      </c>
      <c r="M24" s="52">
        <f>IFERROR(__xludf.DUMMYFUNCTION("""COMPUTED_VALUE"""),43.0)</f>
        <v>43</v>
      </c>
      <c r="N24" s="52">
        <f>IFERROR(__xludf.DUMMYFUNCTION("""COMPUTED_VALUE"""),6.0)</f>
        <v>6</v>
      </c>
      <c r="O24" s="52">
        <f>IFERROR(__xludf.DUMMYFUNCTION("""COMPUTED_VALUE"""),5.0)</f>
        <v>5</v>
      </c>
      <c r="P24" s="52">
        <f>IFERROR(__xludf.DUMMYFUNCTION("""COMPUTED_VALUE"""),5.0)</f>
        <v>5</v>
      </c>
      <c r="Q24" s="52">
        <f>IFERROR(__xludf.DUMMYFUNCTION("""COMPUTED_VALUE"""),3.0)</f>
        <v>3</v>
      </c>
      <c r="R24" s="52">
        <f>IFERROR(__xludf.DUMMYFUNCTION("""COMPUTED_VALUE"""),5.0)</f>
        <v>5</v>
      </c>
      <c r="S24" s="52">
        <f>IFERROR(__xludf.DUMMYFUNCTION("""COMPUTED_VALUE"""),6.0)</f>
        <v>6</v>
      </c>
      <c r="T24" s="52">
        <f>IFERROR(__xludf.DUMMYFUNCTION("""COMPUTED_VALUE"""),8.0)</f>
        <v>8</v>
      </c>
      <c r="U24" s="52">
        <f>IFERROR(__xludf.DUMMYFUNCTION("""COMPUTED_VALUE"""),4.0)</f>
        <v>4</v>
      </c>
      <c r="V24" s="52">
        <f>IFERROR(__xludf.DUMMYFUNCTION("""COMPUTED_VALUE"""),4.0)</f>
        <v>4</v>
      </c>
      <c r="W24" s="52">
        <f>IFERROR(__xludf.DUMMYFUNCTION("""COMPUTED_VALUE"""),46.0)</f>
        <v>46</v>
      </c>
      <c r="X24" s="52">
        <f>IFERROR(__xludf.DUMMYFUNCTION("""COMPUTED_VALUE"""),89.0)</f>
        <v>89</v>
      </c>
    </row>
    <row r="25"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 t="str">
        <f>IFERROR(__xludf.DUMMYFUNCTION("""COMPUTED_VALUE"""),"")</f>
        <v/>
      </c>
      <c r="N25" s="52"/>
      <c r="O25" s="52"/>
      <c r="P25" s="52"/>
      <c r="Q25" s="52"/>
      <c r="R25" s="52"/>
      <c r="S25" s="52"/>
      <c r="T25" s="52"/>
      <c r="U25" s="52"/>
      <c r="V25" s="52"/>
      <c r="W25" s="52" t="str">
        <f>IFERROR(__xludf.DUMMYFUNCTION("""COMPUTED_VALUE"""),"")</f>
        <v/>
      </c>
      <c r="X25" s="52" t="str">
        <f>IFERROR(__xludf.DUMMYFUNCTION("""COMPUTED_VALUE"""),"")</f>
        <v/>
      </c>
    </row>
    <row r="26">
      <c r="B26" s="52" t="str">
        <f>IFERROR(__xludf.DUMMYFUNCTION("""COMPUTED_VALUE"""),"x")</f>
        <v>x</v>
      </c>
      <c r="C26" s="52" t="str">
        <f>IFERROR(__xludf.DUMMYFUNCTION("""COMPUTED_VALUE"""),"Valencia Andov")</f>
        <v>Valencia Andov</v>
      </c>
      <c r="D26" s="52">
        <f>IFERROR(__xludf.DUMMYFUNCTION("""COMPUTED_VALUE"""),4.0)</f>
        <v>4</v>
      </c>
      <c r="E26" s="52">
        <f>IFERROR(__xludf.DUMMYFUNCTION("""COMPUTED_VALUE"""),7.0)</f>
        <v>7</v>
      </c>
      <c r="F26" s="52">
        <f>IFERROR(__xludf.DUMMYFUNCTION("""COMPUTED_VALUE"""),3.0)</f>
        <v>3</v>
      </c>
      <c r="G26" s="52">
        <f>IFERROR(__xludf.DUMMYFUNCTION("""COMPUTED_VALUE"""),4.0)</f>
        <v>4</v>
      </c>
      <c r="H26" s="52">
        <f>IFERROR(__xludf.DUMMYFUNCTION("""COMPUTED_VALUE"""),5.0)</f>
        <v>5</v>
      </c>
      <c r="I26" s="52">
        <f>IFERROR(__xludf.DUMMYFUNCTION("""COMPUTED_VALUE"""),5.0)</f>
        <v>5</v>
      </c>
      <c r="J26" s="52">
        <f>IFERROR(__xludf.DUMMYFUNCTION("""COMPUTED_VALUE"""),5.0)</f>
        <v>5</v>
      </c>
      <c r="K26" s="52">
        <f>IFERROR(__xludf.DUMMYFUNCTION("""COMPUTED_VALUE"""),4.0)</f>
        <v>4</v>
      </c>
      <c r="L26" s="52">
        <f>IFERROR(__xludf.DUMMYFUNCTION("""COMPUTED_VALUE"""),4.0)</f>
        <v>4</v>
      </c>
      <c r="M26" s="52">
        <f>IFERROR(__xludf.DUMMYFUNCTION("""COMPUTED_VALUE"""),41.0)</f>
        <v>41</v>
      </c>
      <c r="N26" s="52">
        <f>IFERROR(__xludf.DUMMYFUNCTION("""COMPUTED_VALUE"""),6.0)</f>
        <v>6</v>
      </c>
      <c r="O26" s="52">
        <f>IFERROR(__xludf.DUMMYFUNCTION("""COMPUTED_VALUE"""),5.0)</f>
        <v>5</v>
      </c>
      <c r="P26" s="52">
        <f>IFERROR(__xludf.DUMMYFUNCTION("""COMPUTED_VALUE"""),4.0)</f>
        <v>4</v>
      </c>
      <c r="Q26" s="52">
        <f>IFERROR(__xludf.DUMMYFUNCTION("""COMPUTED_VALUE"""),4.0)</f>
        <v>4</v>
      </c>
      <c r="R26" s="52">
        <f>IFERROR(__xludf.DUMMYFUNCTION("""COMPUTED_VALUE"""),5.0)</f>
        <v>5</v>
      </c>
      <c r="S26" s="52">
        <f>IFERROR(__xludf.DUMMYFUNCTION("""COMPUTED_VALUE"""),5.0)</f>
        <v>5</v>
      </c>
      <c r="T26" s="52">
        <f>IFERROR(__xludf.DUMMYFUNCTION("""COMPUTED_VALUE"""),5.0)</f>
        <v>5</v>
      </c>
      <c r="U26" s="52">
        <f>IFERROR(__xludf.DUMMYFUNCTION("""COMPUTED_VALUE"""),4.0)</f>
        <v>4</v>
      </c>
      <c r="V26" s="52">
        <f>IFERROR(__xludf.DUMMYFUNCTION("""COMPUTED_VALUE"""),6.0)</f>
        <v>6</v>
      </c>
      <c r="W26" s="52">
        <f>IFERROR(__xludf.DUMMYFUNCTION("""COMPUTED_VALUE"""),44.0)</f>
        <v>44</v>
      </c>
      <c r="X26" s="52">
        <f>IFERROR(__xludf.DUMMYFUNCTION("""COMPUTED_VALUE"""),85.0)</f>
        <v>85</v>
      </c>
    </row>
    <row r="27">
      <c r="A27" s="47" t="s">
        <v>50</v>
      </c>
      <c r="B27" s="51" t="str">
        <f>IFERROR(__xludf.DUMMYFUNCTION("IMPORTRANGE(Key!$B26,""'Group'!a4:w7"")"),"x")</f>
        <v>x</v>
      </c>
      <c r="C27" s="51" t="str">
        <f>IFERROR(__xludf.DUMMYFUNCTION("""COMPUTED_VALUE"""),"Moriah Shropshire")</f>
        <v>Moriah Shropshire</v>
      </c>
      <c r="D27" s="52">
        <f>IFERROR(__xludf.DUMMYFUNCTION("""COMPUTED_VALUE"""),5.0)</f>
        <v>5</v>
      </c>
      <c r="E27" s="52">
        <f>IFERROR(__xludf.DUMMYFUNCTION("""COMPUTED_VALUE"""),5.0)</f>
        <v>5</v>
      </c>
      <c r="F27" s="52">
        <f>IFERROR(__xludf.DUMMYFUNCTION("""COMPUTED_VALUE"""),3.0)</f>
        <v>3</v>
      </c>
      <c r="G27" s="52">
        <f>IFERROR(__xludf.DUMMYFUNCTION("""COMPUTED_VALUE"""),5.0)</f>
        <v>5</v>
      </c>
      <c r="H27" s="52">
        <f>IFERROR(__xludf.DUMMYFUNCTION("""COMPUTED_VALUE"""),5.0)</f>
        <v>5</v>
      </c>
      <c r="I27" s="52">
        <f>IFERROR(__xludf.DUMMYFUNCTION("""COMPUTED_VALUE"""),6.0)</f>
        <v>6</v>
      </c>
      <c r="J27" s="52">
        <f>IFERROR(__xludf.DUMMYFUNCTION("""COMPUTED_VALUE"""),4.0)</f>
        <v>4</v>
      </c>
      <c r="K27" s="52">
        <f>IFERROR(__xludf.DUMMYFUNCTION("""COMPUTED_VALUE"""),4.0)</f>
        <v>4</v>
      </c>
      <c r="L27" s="52">
        <f>IFERROR(__xludf.DUMMYFUNCTION("""COMPUTED_VALUE"""),6.0)</f>
        <v>6</v>
      </c>
      <c r="M27" s="52">
        <f>IFERROR(__xludf.DUMMYFUNCTION("""COMPUTED_VALUE"""),43.0)</f>
        <v>43</v>
      </c>
      <c r="N27" s="52">
        <f>IFERROR(__xludf.DUMMYFUNCTION("""COMPUTED_VALUE"""),7.0)</f>
        <v>7</v>
      </c>
      <c r="O27" s="52">
        <f>IFERROR(__xludf.DUMMYFUNCTION("""COMPUTED_VALUE"""),5.0)</f>
        <v>5</v>
      </c>
      <c r="P27" s="52">
        <f>IFERROR(__xludf.DUMMYFUNCTION("""COMPUTED_VALUE"""),4.0)</f>
        <v>4</v>
      </c>
      <c r="Q27" s="52">
        <f>IFERROR(__xludf.DUMMYFUNCTION("""COMPUTED_VALUE"""),3.0)</f>
        <v>3</v>
      </c>
      <c r="R27" s="52">
        <f>IFERROR(__xludf.DUMMYFUNCTION("""COMPUTED_VALUE"""),4.0)</f>
        <v>4</v>
      </c>
      <c r="S27" s="52">
        <f>IFERROR(__xludf.DUMMYFUNCTION("""COMPUTED_VALUE"""),4.0)</f>
        <v>4</v>
      </c>
      <c r="T27" s="52">
        <f>IFERROR(__xludf.DUMMYFUNCTION("""COMPUTED_VALUE"""),5.0)</f>
        <v>5</v>
      </c>
      <c r="U27" s="52">
        <f>IFERROR(__xludf.DUMMYFUNCTION("""COMPUTED_VALUE"""),4.0)</f>
        <v>4</v>
      </c>
      <c r="V27" s="52">
        <f>IFERROR(__xludf.DUMMYFUNCTION("""COMPUTED_VALUE"""),6.0)</f>
        <v>6</v>
      </c>
      <c r="W27" s="52">
        <f>IFERROR(__xludf.DUMMYFUNCTION("""COMPUTED_VALUE"""),42.0)</f>
        <v>42</v>
      </c>
      <c r="X27" s="52">
        <f>IFERROR(__xludf.DUMMYFUNCTION("""COMPUTED_VALUE"""),85.0)</f>
        <v>85</v>
      </c>
    </row>
    <row r="28">
      <c r="B28" s="52" t="str">
        <f>IFERROR(__xludf.DUMMYFUNCTION("""COMPUTED_VALUE"""),"x")</f>
        <v>x</v>
      </c>
      <c r="C28" s="52" t="str">
        <f>IFERROR(__xludf.DUMMYFUNCTION("""COMPUTED_VALUE"""),"Hannah Matrisch")</f>
        <v>Hannah Matrisch</v>
      </c>
      <c r="D28" s="52">
        <f>IFERROR(__xludf.DUMMYFUNCTION("""COMPUTED_VALUE"""),4.0)</f>
        <v>4</v>
      </c>
      <c r="E28" s="52">
        <f>IFERROR(__xludf.DUMMYFUNCTION("""COMPUTED_VALUE"""),8.0)</f>
        <v>8</v>
      </c>
      <c r="F28" s="52">
        <f>IFERROR(__xludf.DUMMYFUNCTION("""COMPUTED_VALUE"""),4.0)</f>
        <v>4</v>
      </c>
      <c r="G28" s="52">
        <f>IFERROR(__xludf.DUMMYFUNCTION("""COMPUTED_VALUE"""),5.0)</f>
        <v>5</v>
      </c>
      <c r="H28" s="52">
        <f>IFERROR(__xludf.DUMMYFUNCTION("""COMPUTED_VALUE"""),6.0)</f>
        <v>6</v>
      </c>
      <c r="I28" s="52">
        <f>IFERROR(__xludf.DUMMYFUNCTION("""COMPUTED_VALUE"""),3.0)</f>
        <v>3</v>
      </c>
      <c r="J28" s="52">
        <f>IFERROR(__xludf.DUMMYFUNCTION("""COMPUTED_VALUE"""),4.0)</f>
        <v>4</v>
      </c>
      <c r="K28" s="52">
        <f>IFERROR(__xludf.DUMMYFUNCTION("""COMPUTED_VALUE"""),5.0)</f>
        <v>5</v>
      </c>
      <c r="L28" s="52">
        <f>IFERROR(__xludf.DUMMYFUNCTION("""COMPUTED_VALUE"""),4.0)</f>
        <v>4</v>
      </c>
      <c r="M28" s="52">
        <f>IFERROR(__xludf.DUMMYFUNCTION("""COMPUTED_VALUE"""),43.0)</f>
        <v>43</v>
      </c>
      <c r="N28" s="52">
        <f>IFERROR(__xludf.DUMMYFUNCTION("""COMPUTED_VALUE"""),9.0)</f>
        <v>9</v>
      </c>
      <c r="O28" s="52">
        <f>IFERROR(__xludf.DUMMYFUNCTION("""COMPUTED_VALUE"""),5.0)</f>
        <v>5</v>
      </c>
      <c r="P28" s="52">
        <f>IFERROR(__xludf.DUMMYFUNCTION("""COMPUTED_VALUE"""),4.0)</f>
        <v>4</v>
      </c>
      <c r="Q28" s="52">
        <f>IFERROR(__xludf.DUMMYFUNCTION("""COMPUTED_VALUE"""),3.0)</f>
        <v>3</v>
      </c>
      <c r="R28" s="52">
        <f>IFERROR(__xludf.DUMMYFUNCTION("""COMPUTED_VALUE"""),4.0)</f>
        <v>4</v>
      </c>
      <c r="S28" s="52">
        <f>IFERROR(__xludf.DUMMYFUNCTION("""COMPUTED_VALUE"""),3.0)</f>
        <v>3</v>
      </c>
      <c r="T28" s="52">
        <f>IFERROR(__xludf.DUMMYFUNCTION("""COMPUTED_VALUE"""),7.0)</f>
        <v>7</v>
      </c>
      <c r="U28" s="52">
        <f>IFERROR(__xludf.DUMMYFUNCTION("""COMPUTED_VALUE"""),4.0)</f>
        <v>4</v>
      </c>
      <c r="V28" s="52">
        <f>IFERROR(__xludf.DUMMYFUNCTION("""COMPUTED_VALUE"""),5.0)</f>
        <v>5</v>
      </c>
      <c r="W28" s="52">
        <f>IFERROR(__xludf.DUMMYFUNCTION("""COMPUTED_VALUE"""),44.0)</f>
        <v>44</v>
      </c>
      <c r="X28" s="52">
        <f>IFERROR(__xludf.DUMMYFUNCTION("""COMPUTED_VALUE"""),87.0)</f>
        <v>87</v>
      </c>
    </row>
    <row r="29"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 t="str">
        <f>IFERROR(__xludf.DUMMYFUNCTION("""COMPUTED_VALUE"""),"")</f>
        <v/>
      </c>
      <c r="N29" s="52"/>
      <c r="O29" s="52"/>
      <c r="P29" s="52"/>
      <c r="Q29" s="52"/>
      <c r="R29" s="52"/>
      <c r="S29" s="52"/>
      <c r="T29" s="52"/>
      <c r="U29" s="52"/>
      <c r="V29" s="52"/>
      <c r="W29" s="52" t="str">
        <f>IFERROR(__xludf.DUMMYFUNCTION("""COMPUTED_VALUE"""),"")</f>
        <v/>
      </c>
      <c r="X29" s="52" t="str">
        <f>IFERROR(__xludf.DUMMYFUNCTION("""COMPUTED_VALUE"""),"")</f>
        <v/>
      </c>
    </row>
    <row r="30">
      <c r="B30" s="52" t="str">
        <f>IFERROR(__xludf.DUMMYFUNCTION("""COMPUTED_VALUE"""),"x")</f>
        <v>x</v>
      </c>
      <c r="C30" s="52" t="str">
        <f>IFERROR(__xludf.DUMMYFUNCTION("""COMPUTED_VALUE"""),"GG Rogers ")</f>
        <v>GG Rogers </v>
      </c>
      <c r="D30" s="52">
        <f>IFERROR(__xludf.DUMMYFUNCTION("""COMPUTED_VALUE"""),5.0)</f>
        <v>5</v>
      </c>
      <c r="E30" s="52">
        <f>IFERROR(__xludf.DUMMYFUNCTION("""COMPUTED_VALUE"""),7.0)</f>
        <v>7</v>
      </c>
      <c r="F30" s="52">
        <f>IFERROR(__xludf.DUMMYFUNCTION("""COMPUTED_VALUE"""),3.0)</f>
        <v>3</v>
      </c>
      <c r="G30" s="52">
        <f>IFERROR(__xludf.DUMMYFUNCTION("""COMPUTED_VALUE"""),7.0)</f>
        <v>7</v>
      </c>
      <c r="H30" s="52">
        <f>IFERROR(__xludf.DUMMYFUNCTION("""COMPUTED_VALUE"""),5.0)</f>
        <v>5</v>
      </c>
      <c r="I30" s="52">
        <f>IFERROR(__xludf.DUMMYFUNCTION("""COMPUTED_VALUE"""),4.0)</f>
        <v>4</v>
      </c>
      <c r="J30" s="52">
        <f>IFERROR(__xludf.DUMMYFUNCTION("""COMPUTED_VALUE"""),5.0)</f>
        <v>5</v>
      </c>
      <c r="K30" s="52">
        <f>IFERROR(__xludf.DUMMYFUNCTION("""COMPUTED_VALUE"""),6.0)</f>
        <v>6</v>
      </c>
      <c r="L30" s="52">
        <f>IFERROR(__xludf.DUMMYFUNCTION("""COMPUTED_VALUE"""),3.0)</f>
        <v>3</v>
      </c>
      <c r="M30" s="52">
        <f>IFERROR(__xludf.DUMMYFUNCTION("""COMPUTED_VALUE"""),45.0)</f>
        <v>45</v>
      </c>
      <c r="N30" s="52">
        <f>IFERROR(__xludf.DUMMYFUNCTION("""COMPUTED_VALUE"""),8.0)</f>
        <v>8</v>
      </c>
      <c r="O30" s="52">
        <f>IFERROR(__xludf.DUMMYFUNCTION("""COMPUTED_VALUE"""),5.0)</f>
        <v>5</v>
      </c>
      <c r="P30" s="52">
        <f>IFERROR(__xludf.DUMMYFUNCTION("""COMPUTED_VALUE"""),4.0)</f>
        <v>4</v>
      </c>
      <c r="Q30" s="52">
        <f>IFERROR(__xludf.DUMMYFUNCTION("""COMPUTED_VALUE"""),4.0)</f>
        <v>4</v>
      </c>
      <c r="R30" s="52">
        <f>IFERROR(__xludf.DUMMYFUNCTION("""COMPUTED_VALUE"""),3.0)</f>
        <v>3</v>
      </c>
      <c r="S30" s="52">
        <f>IFERROR(__xludf.DUMMYFUNCTION("""COMPUTED_VALUE"""),4.0)</f>
        <v>4</v>
      </c>
      <c r="T30" s="52">
        <f>IFERROR(__xludf.DUMMYFUNCTION("""COMPUTED_VALUE"""),8.0)</f>
        <v>8</v>
      </c>
      <c r="U30" s="52">
        <f>IFERROR(__xludf.DUMMYFUNCTION("""COMPUTED_VALUE"""),3.0)</f>
        <v>3</v>
      </c>
      <c r="V30" s="52">
        <f>IFERROR(__xludf.DUMMYFUNCTION("""COMPUTED_VALUE"""),5.0)</f>
        <v>5</v>
      </c>
      <c r="W30" s="52">
        <f>IFERROR(__xludf.DUMMYFUNCTION("""COMPUTED_VALUE"""),44.0)</f>
        <v>44</v>
      </c>
      <c r="X30" s="52">
        <f>IFERROR(__xludf.DUMMYFUNCTION("""COMPUTED_VALUE"""),89.0)</f>
        <v>89</v>
      </c>
    </row>
    <row r="31">
      <c r="A31" s="47" t="s">
        <v>56</v>
      </c>
      <c r="B31" s="51" t="str">
        <f>IFERROR(__xludf.DUMMYFUNCTION("IMPORTRANGE(Key!$B27,""'Group'!a4:w7"")"),"x")</f>
        <v>x</v>
      </c>
      <c r="C31" s="51" t="str">
        <f>IFERROR(__xludf.DUMMYFUNCTION("""COMPUTED_VALUE"""),"Alix Schueneman")</f>
        <v>Alix Schueneman</v>
      </c>
      <c r="D31" s="52">
        <f>IFERROR(__xludf.DUMMYFUNCTION("""COMPUTED_VALUE"""),5.0)</f>
        <v>5</v>
      </c>
      <c r="E31" s="52">
        <f>IFERROR(__xludf.DUMMYFUNCTION("""COMPUTED_VALUE"""),6.0)</f>
        <v>6</v>
      </c>
      <c r="F31" s="52">
        <f>IFERROR(__xludf.DUMMYFUNCTION("""COMPUTED_VALUE"""),3.0)</f>
        <v>3</v>
      </c>
      <c r="G31" s="52">
        <f>IFERROR(__xludf.DUMMYFUNCTION("""COMPUTED_VALUE"""),5.0)</f>
        <v>5</v>
      </c>
      <c r="H31" s="52">
        <f>IFERROR(__xludf.DUMMYFUNCTION("""COMPUTED_VALUE"""),5.0)</f>
        <v>5</v>
      </c>
      <c r="I31" s="52">
        <f>IFERROR(__xludf.DUMMYFUNCTION("""COMPUTED_VALUE"""),6.0)</f>
        <v>6</v>
      </c>
      <c r="J31" s="52">
        <f>IFERROR(__xludf.DUMMYFUNCTION("""COMPUTED_VALUE"""),4.0)</f>
        <v>4</v>
      </c>
      <c r="K31" s="52">
        <f>IFERROR(__xludf.DUMMYFUNCTION("""COMPUTED_VALUE"""),4.0)</f>
        <v>4</v>
      </c>
      <c r="L31" s="52">
        <f>IFERROR(__xludf.DUMMYFUNCTION("""COMPUTED_VALUE"""),4.0)</f>
        <v>4</v>
      </c>
      <c r="M31" s="52">
        <f>IFERROR(__xludf.DUMMYFUNCTION("""COMPUTED_VALUE"""),42.0)</f>
        <v>42</v>
      </c>
      <c r="N31" s="52">
        <f>IFERROR(__xludf.DUMMYFUNCTION("""COMPUTED_VALUE"""),7.0)</f>
        <v>7</v>
      </c>
      <c r="O31" s="52">
        <f>IFERROR(__xludf.DUMMYFUNCTION("""COMPUTED_VALUE"""),4.0)</f>
        <v>4</v>
      </c>
      <c r="P31" s="52">
        <f>IFERROR(__xludf.DUMMYFUNCTION("""COMPUTED_VALUE"""),4.0)</f>
        <v>4</v>
      </c>
      <c r="Q31" s="52">
        <f>IFERROR(__xludf.DUMMYFUNCTION("""COMPUTED_VALUE"""),4.0)</f>
        <v>4</v>
      </c>
      <c r="R31" s="52">
        <f>IFERROR(__xludf.DUMMYFUNCTION("""COMPUTED_VALUE"""),4.0)</f>
        <v>4</v>
      </c>
      <c r="S31" s="52">
        <f>IFERROR(__xludf.DUMMYFUNCTION("""COMPUTED_VALUE"""),5.0)</f>
        <v>5</v>
      </c>
      <c r="T31" s="52">
        <f>IFERROR(__xludf.DUMMYFUNCTION("""COMPUTED_VALUE"""),6.0)</f>
        <v>6</v>
      </c>
      <c r="U31" s="52">
        <f>IFERROR(__xludf.DUMMYFUNCTION("""COMPUTED_VALUE"""),4.0)</f>
        <v>4</v>
      </c>
      <c r="V31" s="52">
        <f>IFERROR(__xludf.DUMMYFUNCTION("""COMPUTED_VALUE"""),4.0)</f>
        <v>4</v>
      </c>
      <c r="W31" s="52">
        <f>IFERROR(__xludf.DUMMYFUNCTION("""COMPUTED_VALUE"""),42.0)</f>
        <v>42</v>
      </c>
      <c r="X31" s="52">
        <f>IFERROR(__xludf.DUMMYFUNCTION("""COMPUTED_VALUE"""),84.0)</f>
        <v>84</v>
      </c>
    </row>
    <row r="32">
      <c r="B32" s="52" t="str">
        <f>IFERROR(__xludf.DUMMYFUNCTION("""COMPUTED_VALUE"""),"x")</f>
        <v>x</v>
      </c>
      <c r="C32" s="52" t="str">
        <f>IFERROR(__xludf.DUMMYFUNCTION("""COMPUTED_VALUE"""),"Kyndall Crim")</f>
        <v>Kyndall Crim</v>
      </c>
      <c r="D32" s="52">
        <f>IFERROR(__xludf.DUMMYFUNCTION("""COMPUTED_VALUE"""),5.0)</f>
        <v>5</v>
      </c>
      <c r="E32" s="52">
        <f>IFERROR(__xludf.DUMMYFUNCTION("""COMPUTED_VALUE"""),6.0)</f>
        <v>6</v>
      </c>
      <c r="F32" s="52">
        <f>IFERROR(__xludf.DUMMYFUNCTION("""COMPUTED_VALUE"""),2.0)</f>
        <v>2</v>
      </c>
      <c r="G32" s="52">
        <f>IFERROR(__xludf.DUMMYFUNCTION("""COMPUTED_VALUE"""),5.0)</f>
        <v>5</v>
      </c>
      <c r="H32" s="52">
        <f>IFERROR(__xludf.DUMMYFUNCTION("""COMPUTED_VALUE"""),5.0)</f>
        <v>5</v>
      </c>
      <c r="I32" s="52">
        <f>IFERROR(__xludf.DUMMYFUNCTION("""COMPUTED_VALUE"""),6.0)</f>
        <v>6</v>
      </c>
      <c r="J32" s="52">
        <f>IFERROR(__xludf.DUMMYFUNCTION("""COMPUTED_VALUE"""),4.0)</f>
        <v>4</v>
      </c>
      <c r="K32" s="52">
        <f>IFERROR(__xludf.DUMMYFUNCTION("""COMPUTED_VALUE"""),5.0)</f>
        <v>5</v>
      </c>
      <c r="L32" s="52">
        <f>IFERROR(__xludf.DUMMYFUNCTION("""COMPUTED_VALUE"""),7.0)</f>
        <v>7</v>
      </c>
      <c r="M32" s="52">
        <f>IFERROR(__xludf.DUMMYFUNCTION("""COMPUTED_VALUE"""),45.0)</f>
        <v>45</v>
      </c>
      <c r="N32" s="52">
        <f>IFERROR(__xludf.DUMMYFUNCTION("""COMPUTED_VALUE"""),5.0)</f>
        <v>5</v>
      </c>
      <c r="O32" s="52">
        <f>IFERROR(__xludf.DUMMYFUNCTION("""COMPUTED_VALUE"""),5.0)</f>
        <v>5</v>
      </c>
      <c r="P32" s="52">
        <f>IFERROR(__xludf.DUMMYFUNCTION("""COMPUTED_VALUE"""),8.0)</f>
        <v>8</v>
      </c>
      <c r="Q32" s="52">
        <f>IFERROR(__xludf.DUMMYFUNCTION("""COMPUTED_VALUE"""),3.0)</f>
        <v>3</v>
      </c>
      <c r="R32" s="52">
        <f>IFERROR(__xludf.DUMMYFUNCTION("""COMPUTED_VALUE"""),6.0)</f>
        <v>6</v>
      </c>
      <c r="S32" s="52">
        <f>IFERROR(__xludf.DUMMYFUNCTION("""COMPUTED_VALUE"""),5.0)</f>
        <v>5</v>
      </c>
      <c r="T32" s="52">
        <f>IFERROR(__xludf.DUMMYFUNCTION("""COMPUTED_VALUE"""),6.0)</f>
        <v>6</v>
      </c>
      <c r="U32" s="52">
        <f>IFERROR(__xludf.DUMMYFUNCTION("""COMPUTED_VALUE"""),4.0)</f>
        <v>4</v>
      </c>
      <c r="V32" s="52">
        <f>IFERROR(__xludf.DUMMYFUNCTION("""COMPUTED_VALUE"""),4.0)</f>
        <v>4</v>
      </c>
      <c r="W32" s="52">
        <f>IFERROR(__xludf.DUMMYFUNCTION("""COMPUTED_VALUE"""),46.0)</f>
        <v>46</v>
      </c>
      <c r="X32" s="52">
        <f>IFERROR(__xludf.DUMMYFUNCTION("""COMPUTED_VALUE"""),91.0)</f>
        <v>91</v>
      </c>
    </row>
    <row r="33"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 t="str">
        <f>IFERROR(__xludf.DUMMYFUNCTION("""COMPUTED_VALUE"""),"")</f>
        <v/>
      </c>
      <c r="N33" s="52"/>
      <c r="O33" s="52"/>
      <c r="P33" s="52"/>
      <c r="Q33" s="52"/>
      <c r="R33" s="52"/>
      <c r="S33" s="52"/>
      <c r="T33" s="52"/>
      <c r="U33" s="52"/>
      <c r="V33" s="52"/>
      <c r="W33" s="52" t="str">
        <f>IFERROR(__xludf.DUMMYFUNCTION("""COMPUTED_VALUE"""),"")</f>
        <v/>
      </c>
      <c r="X33" s="52" t="str">
        <f>IFERROR(__xludf.DUMMYFUNCTION("""COMPUTED_VALUE"""),"")</f>
        <v/>
      </c>
    </row>
    <row r="34">
      <c r="B34" s="52" t="str">
        <f>IFERROR(__xludf.DUMMYFUNCTION("""COMPUTED_VALUE"""),"x")</f>
        <v>x</v>
      </c>
      <c r="C34" s="52" t="str">
        <f>IFERROR(__xludf.DUMMYFUNCTION("""COMPUTED_VALUE"""),"Chelsea Young ")</f>
        <v>Chelsea Young </v>
      </c>
      <c r="D34" s="52">
        <f>IFERROR(__xludf.DUMMYFUNCTION("""COMPUTED_VALUE"""),6.0)</f>
        <v>6</v>
      </c>
      <c r="E34" s="52">
        <f>IFERROR(__xludf.DUMMYFUNCTION("""COMPUTED_VALUE"""),6.0)</f>
        <v>6</v>
      </c>
      <c r="F34" s="52">
        <f>IFERROR(__xludf.DUMMYFUNCTION("""COMPUTED_VALUE"""),4.0)</f>
        <v>4</v>
      </c>
      <c r="G34" s="52">
        <f>IFERROR(__xludf.DUMMYFUNCTION("""COMPUTED_VALUE"""),5.0)</f>
        <v>5</v>
      </c>
      <c r="H34" s="52">
        <f>IFERROR(__xludf.DUMMYFUNCTION("""COMPUTED_VALUE"""),6.0)</f>
        <v>6</v>
      </c>
      <c r="I34" s="52">
        <f>IFERROR(__xludf.DUMMYFUNCTION("""COMPUTED_VALUE"""),6.0)</f>
        <v>6</v>
      </c>
      <c r="J34" s="52">
        <f>IFERROR(__xludf.DUMMYFUNCTION("""COMPUTED_VALUE"""),5.0)</f>
        <v>5</v>
      </c>
      <c r="K34" s="52">
        <f>IFERROR(__xludf.DUMMYFUNCTION("""COMPUTED_VALUE"""),4.0)</f>
        <v>4</v>
      </c>
      <c r="L34" s="52">
        <f>IFERROR(__xludf.DUMMYFUNCTION("""COMPUTED_VALUE"""),4.0)</f>
        <v>4</v>
      </c>
      <c r="M34" s="52">
        <f>IFERROR(__xludf.DUMMYFUNCTION("""COMPUTED_VALUE"""),46.0)</f>
        <v>46</v>
      </c>
      <c r="N34" s="52">
        <f>IFERROR(__xludf.DUMMYFUNCTION("""COMPUTED_VALUE"""),7.0)</f>
        <v>7</v>
      </c>
      <c r="O34" s="52">
        <f>IFERROR(__xludf.DUMMYFUNCTION("""COMPUTED_VALUE"""),5.0)</f>
        <v>5</v>
      </c>
      <c r="P34" s="52">
        <f>IFERROR(__xludf.DUMMYFUNCTION("""COMPUTED_VALUE"""),6.0)</f>
        <v>6</v>
      </c>
      <c r="Q34" s="52">
        <f>IFERROR(__xludf.DUMMYFUNCTION("""COMPUTED_VALUE"""),6.0)</f>
        <v>6</v>
      </c>
      <c r="R34" s="52">
        <f>IFERROR(__xludf.DUMMYFUNCTION("""COMPUTED_VALUE"""),5.0)</f>
        <v>5</v>
      </c>
      <c r="S34" s="52">
        <f>IFERROR(__xludf.DUMMYFUNCTION("""COMPUTED_VALUE"""),6.0)</f>
        <v>6</v>
      </c>
      <c r="T34" s="52">
        <f>IFERROR(__xludf.DUMMYFUNCTION("""COMPUTED_VALUE"""),8.0)</f>
        <v>8</v>
      </c>
      <c r="U34" s="52">
        <f>IFERROR(__xludf.DUMMYFUNCTION("""COMPUTED_VALUE"""),4.0)</f>
        <v>4</v>
      </c>
      <c r="V34" s="52">
        <f>IFERROR(__xludf.DUMMYFUNCTION("""COMPUTED_VALUE"""),5.0)</f>
        <v>5</v>
      </c>
      <c r="W34" s="52">
        <f>IFERROR(__xludf.DUMMYFUNCTION("""COMPUTED_VALUE"""),52.0)</f>
        <v>52</v>
      </c>
      <c r="X34" s="52">
        <f>IFERROR(__xludf.DUMMYFUNCTION("""COMPUTED_VALUE"""),98.0)</f>
        <v>98</v>
      </c>
    </row>
    <row r="35">
      <c r="A35" s="47" t="s">
        <v>63</v>
      </c>
      <c r="B35" s="51" t="str">
        <f>IFERROR(__xludf.DUMMYFUNCTION("IMPORTRANGE(Key!$B28,""'Group'!a4:w7"")"),"x")</f>
        <v>x</v>
      </c>
      <c r="C35" s="51" t="str">
        <f>IFERROR(__xludf.DUMMYFUNCTION("""COMPUTED_VALUE"""),"Emma Fields")</f>
        <v>Emma Fields</v>
      </c>
      <c r="D35" s="52">
        <f>IFERROR(__xludf.DUMMYFUNCTION("""COMPUTED_VALUE"""),6.0)</f>
        <v>6</v>
      </c>
      <c r="E35" s="52">
        <f>IFERROR(__xludf.DUMMYFUNCTION("""COMPUTED_VALUE"""),4.0)</f>
        <v>4</v>
      </c>
      <c r="F35" s="52">
        <f>IFERROR(__xludf.DUMMYFUNCTION("""COMPUTED_VALUE"""),2.0)</f>
        <v>2</v>
      </c>
      <c r="G35" s="52">
        <f>IFERROR(__xludf.DUMMYFUNCTION("""COMPUTED_VALUE"""),4.0)</f>
        <v>4</v>
      </c>
      <c r="H35" s="52">
        <f>IFERROR(__xludf.DUMMYFUNCTION("""COMPUTED_VALUE"""),4.0)</f>
        <v>4</v>
      </c>
      <c r="I35" s="52">
        <f>IFERROR(__xludf.DUMMYFUNCTION("""COMPUTED_VALUE"""),5.0)</f>
        <v>5</v>
      </c>
      <c r="J35" s="52">
        <f>IFERROR(__xludf.DUMMYFUNCTION("""COMPUTED_VALUE"""),3.0)</f>
        <v>3</v>
      </c>
      <c r="K35" s="52">
        <f>IFERROR(__xludf.DUMMYFUNCTION("""COMPUTED_VALUE"""),3.0)</f>
        <v>3</v>
      </c>
      <c r="L35" s="52">
        <f>IFERROR(__xludf.DUMMYFUNCTION("""COMPUTED_VALUE"""),4.0)</f>
        <v>4</v>
      </c>
      <c r="M35" s="52">
        <f>IFERROR(__xludf.DUMMYFUNCTION("""COMPUTED_VALUE"""),35.0)</f>
        <v>35</v>
      </c>
      <c r="N35" s="52">
        <f>IFERROR(__xludf.DUMMYFUNCTION("""COMPUTED_VALUE"""),8.0)</f>
        <v>8</v>
      </c>
      <c r="O35" s="52">
        <f>IFERROR(__xludf.DUMMYFUNCTION("""COMPUTED_VALUE"""),4.0)</f>
        <v>4</v>
      </c>
      <c r="P35" s="52">
        <f>IFERROR(__xludf.DUMMYFUNCTION("""COMPUTED_VALUE"""),7.0)</f>
        <v>7</v>
      </c>
      <c r="Q35" s="52">
        <f>IFERROR(__xludf.DUMMYFUNCTION("""COMPUTED_VALUE"""),7.0)</f>
        <v>7</v>
      </c>
      <c r="R35" s="52">
        <f>IFERROR(__xludf.DUMMYFUNCTION("""COMPUTED_VALUE"""),5.0)</f>
        <v>5</v>
      </c>
      <c r="S35" s="52">
        <f>IFERROR(__xludf.DUMMYFUNCTION("""COMPUTED_VALUE"""),4.0)</f>
        <v>4</v>
      </c>
      <c r="T35" s="52">
        <f>IFERROR(__xludf.DUMMYFUNCTION("""COMPUTED_VALUE"""),7.0)</f>
        <v>7</v>
      </c>
      <c r="U35" s="52">
        <f>IFERROR(__xludf.DUMMYFUNCTION("""COMPUTED_VALUE"""),3.0)</f>
        <v>3</v>
      </c>
      <c r="V35" s="52">
        <f>IFERROR(__xludf.DUMMYFUNCTION("""COMPUTED_VALUE"""),4.0)</f>
        <v>4</v>
      </c>
      <c r="W35" s="52">
        <f>IFERROR(__xludf.DUMMYFUNCTION("""COMPUTED_VALUE"""),49.0)</f>
        <v>49</v>
      </c>
      <c r="X35" s="52">
        <f>IFERROR(__xludf.DUMMYFUNCTION("""COMPUTED_VALUE"""),84.0)</f>
        <v>84</v>
      </c>
    </row>
    <row r="36">
      <c r="B36" s="52" t="str">
        <f>IFERROR(__xludf.DUMMYFUNCTION("""COMPUTED_VALUE"""),"x")</f>
        <v>x</v>
      </c>
      <c r="C36" s="52" t="str">
        <f>IFERROR(__xludf.DUMMYFUNCTION("""COMPUTED_VALUE"""),"Allie Hayden")</f>
        <v>Allie Hayden</v>
      </c>
      <c r="D36" s="52">
        <f>IFERROR(__xludf.DUMMYFUNCTION("""COMPUTED_VALUE"""),5.0)</f>
        <v>5</v>
      </c>
      <c r="E36" s="52">
        <f>IFERROR(__xludf.DUMMYFUNCTION("""COMPUTED_VALUE"""),7.0)</f>
        <v>7</v>
      </c>
      <c r="F36" s="52">
        <f>IFERROR(__xludf.DUMMYFUNCTION("""COMPUTED_VALUE"""),4.0)</f>
        <v>4</v>
      </c>
      <c r="G36" s="52">
        <f>IFERROR(__xludf.DUMMYFUNCTION("""COMPUTED_VALUE"""),5.0)</f>
        <v>5</v>
      </c>
      <c r="H36" s="52">
        <f>IFERROR(__xludf.DUMMYFUNCTION("""COMPUTED_VALUE"""),4.0)</f>
        <v>4</v>
      </c>
      <c r="I36" s="52">
        <f>IFERROR(__xludf.DUMMYFUNCTION("""COMPUTED_VALUE"""),5.0)</f>
        <v>5</v>
      </c>
      <c r="J36" s="52">
        <f>IFERROR(__xludf.DUMMYFUNCTION("""COMPUTED_VALUE"""),5.0)</f>
        <v>5</v>
      </c>
      <c r="K36" s="52">
        <f>IFERROR(__xludf.DUMMYFUNCTION("""COMPUTED_VALUE"""),4.0)</f>
        <v>4</v>
      </c>
      <c r="L36" s="52">
        <f>IFERROR(__xludf.DUMMYFUNCTION("""COMPUTED_VALUE"""),6.0)</f>
        <v>6</v>
      </c>
      <c r="M36" s="52">
        <f>IFERROR(__xludf.DUMMYFUNCTION("""COMPUTED_VALUE"""),45.0)</f>
        <v>45</v>
      </c>
      <c r="N36" s="52">
        <f>IFERROR(__xludf.DUMMYFUNCTION("""COMPUTED_VALUE"""),9.0)</f>
        <v>9</v>
      </c>
      <c r="O36" s="52">
        <f>IFERROR(__xludf.DUMMYFUNCTION("""COMPUTED_VALUE"""),6.0)</f>
        <v>6</v>
      </c>
      <c r="P36" s="52">
        <f>IFERROR(__xludf.DUMMYFUNCTION("""COMPUTED_VALUE"""),5.0)</f>
        <v>5</v>
      </c>
      <c r="Q36" s="52">
        <f>IFERROR(__xludf.DUMMYFUNCTION("""COMPUTED_VALUE"""),6.0)</f>
        <v>6</v>
      </c>
      <c r="R36" s="52">
        <f>IFERROR(__xludf.DUMMYFUNCTION("""COMPUTED_VALUE"""),4.0)</f>
        <v>4</v>
      </c>
      <c r="S36" s="52">
        <f>IFERROR(__xludf.DUMMYFUNCTION("""COMPUTED_VALUE"""),4.0)</f>
        <v>4</v>
      </c>
      <c r="T36" s="52">
        <f>IFERROR(__xludf.DUMMYFUNCTION("""COMPUTED_VALUE"""),8.0)</f>
        <v>8</v>
      </c>
      <c r="U36" s="52">
        <f>IFERROR(__xludf.DUMMYFUNCTION("""COMPUTED_VALUE"""),3.0)</f>
        <v>3</v>
      </c>
      <c r="V36" s="52">
        <f>IFERROR(__xludf.DUMMYFUNCTION("""COMPUTED_VALUE"""),4.0)</f>
        <v>4</v>
      </c>
      <c r="W36" s="52">
        <f>IFERROR(__xludf.DUMMYFUNCTION("""COMPUTED_VALUE"""),49.0)</f>
        <v>49</v>
      </c>
      <c r="X36" s="52">
        <f>IFERROR(__xludf.DUMMYFUNCTION("""COMPUTED_VALUE"""),94.0)</f>
        <v>94</v>
      </c>
    </row>
    <row r="37"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 t="str">
        <f>IFERROR(__xludf.DUMMYFUNCTION("""COMPUTED_VALUE"""),"")</f>
        <v/>
      </c>
      <c r="N37" s="52"/>
      <c r="O37" s="52"/>
      <c r="P37" s="52"/>
      <c r="Q37" s="52"/>
      <c r="R37" s="52"/>
      <c r="S37" s="52"/>
      <c r="T37" s="52"/>
      <c r="U37" s="52"/>
      <c r="V37" s="52"/>
      <c r="W37" s="52" t="str">
        <f>IFERROR(__xludf.DUMMYFUNCTION("""COMPUTED_VALUE"""),"")</f>
        <v/>
      </c>
      <c r="X37" s="52" t="str">
        <f>IFERROR(__xludf.DUMMYFUNCTION("""COMPUTED_VALUE"""),"")</f>
        <v/>
      </c>
    </row>
    <row r="38">
      <c r="B38" s="52" t="str">
        <f>IFERROR(__xludf.DUMMYFUNCTION("""COMPUTED_VALUE"""),"x")</f>
        <v>x</v>
      </c>
      <c r="C38" s="52" t="str">
        <f>IFERROR(__xludf.DUMMYFUNCTION("""COMPUTED_VALUE"""),"Ella Dinsdale ")</f>
        <v>Ella Dinsdale </v>
      </c>
      <c r="D38" s="52">
        <f>IFERROR(__xludf.DUMMYFUNCTION("""COMPUTED_VALUE"""),5.0)</f>
        <v>5</v>
      </c>
      <c r="E38" s="52">
        <f>IFERROR(__xludf.DUMMYFUNCTION("""COMPUTED_VALUE"""),6.0)</f>
        <v>6</v>
      </c>
      <c r="F38" s="52">
        <f>IFERROR(__xludf.DUMMYFUNCTION("""COMPUTED_VALUE"""),5.0)</f>
        <v>5</v>
      </c>
      <c r="G38" s="52">
        <f>IFERROR(__xludf.DUMMYFUNCTION("""COMPUTED_VALUE"""),6.0)</f>
        <v>6</v>
      </c>
      <c r="H38" s="52">
        <f>IFERROR(__xludf.DUMMYFUNCTION("""COMPUTED_VALUE"""),8.0)</f>
        <v>8</v>
      </c>
      <c r="I38" s="52">
        <f>IFERROR(__xludf.DUMMYFUNCTION("""COMPUTED_VALUE"""),5.0)</f>
        <v>5</v>
      </c>
      <c r="J38" s="52">
        <f>IFERROR(__xludf.DUMMYFUNCTION("""COMPUTED_VALUE"""),5.0)</f>
        <v>5</v>
      </c>
      <c r="K38" s="52">
        <f>IFERROR(__xludf.DUMMYFUNCTION("""COMPUTED_VALUE"""),5.0)</f>
        <v>5</v>
      </c>
      <c r="L38" s="52">
        <f>IFERROR(__xludf.DUMMYFUNCTION("""COMPUTED_VALUE"""),8.0)</f>
        <v>8</v>
      </c>
      <c r="M38" s="52">
        <f>IFERROR(__xludf.DUMMYFUNCTION("""COMPUTED_VALUE"""),53.0)</f>
        <v>53</v>
      </c>
      <c r="N38" s="52">
        <f>IFERROR(__xludf.DUMMYFUNCTION("""COMPUTED_VALUE"""),9.0)</f>
        <v>9</v>
      </c>
      <c r="O38" s="52">
        <f>IFERROR(__xludf.DUMMYFUNCTION("""COMPUTED_VALUE"""),5.0)</f>
        <v>5</v>
      </c>
      <c r="P38" s="52">
        <f>IFERROR(__xludf.DUMMYFUNCTION("""COMPUTED_VALUE"""),7.0)</f>
        <v>7</v>
      </c>
      <c r="Q38" s="52">
        <f>IFERROR(__xludf.DUMMYFUNCTION("""COMPUTED_VALUE"""),4.0)</f>
        <v>4</v>
      </c>
      <c r="R38" s="52">
        <f>IFERROR(__xludf.DUMMYFUNCTION("""COMPUTED_VALUE"""),4.0)</f>
        <v>4</v>
      </c>
      <c r="S38" s="52">
        <f>IFERROR(__xludf.DUMMYFUNCTION("""COMPUTED_VALUE"""),5.0)</f>
        <v>5</v>
      </c>
      <c r="T38" s="52">
        <f>IFERROR(__xludf.DUMMYFUNCTION("""COMPUTED_VALUE"""),6.0)</f>
        <v>6</v>
      </c>
      <c r="U38" s="52">
        <f>IFERROR(__xludf.DUMMYFUNCTION("""COMPUTED_VALUE"""),3.0)</f>
        <v>3</v>
      </c>
      <c r="V38" s="52">
        <f>IFERROR(__xludf.DUMMYFUNCTION("""COMPUTED_VALUE"""),6.0)</f>
        <v>6</v>
      </c>
      <c r="W38" s="52">
        <f>IFERROR(__xludf.DUMMYFUNCTION("""COMPUTED_VALUE"""),49.0)</f>
        <v>49</v>
      </c>
      <c r="X38" s="52">
        <f>IFERROR(__xludf.DUMMYFUNCTION("""COMPUTED_VALUE"""),102.0)</f>
        <v>102</v>
      </c>
    </row>
    <row r="39">
      <c r="A39" s="47" t="s">
        <v>70</v>
      </c>
      <c r="B39" s="51" t="str">
        <f>IFERROR(__xludf.DUMMYFUNCTION("IMPORTRANGE(Key!$B29,""'Group'!a4:w7"")"),"x")</f>
        <v>x</v>
      </c>
      <c r="C39" s="51" t="str">
        <f>IFERROR(__xludf.DUMMYFUNCTION("""COMPUTED_VALUE"""),"Addesen Glass")</f>
        <v>Addesen Glass</v>
      </c>
      <c r="D39" s="52">
        <f>IFERROR(__xludf.DUMMYFUNCTION("""COMPUTED_VALUE"""),5.0)</f>
        <v>5</v>
      </c>
      <c r="E39" s="52">
        <f>IFERROR(__xludf.DUMMYFUNCTION("""COMPUTED_VALUE"""),6.0)</f>
        <v>6</v>
      </c>
      <c r="F39" s="52">
        <f>IFERROR(__xludf.DUMMYFUNCTION("""COMPUTED_VALUE"""),5.0)</f>
        <v>5</v>
      </c>
      <c r="G39" s="52">
        <f>IFERROR(__xludf.DUMMYFUNCTION("""COMPUTED_VALUE"""),5.0)</f>
        <v>5</v>
      </c>
      <c r="H39" s="52">
        <f>IFERROR(__xludf.DUMMYFUNCTION("""COMPUTED_VALUE"""),5.0)</f>
        <v>5</v>
      </c>
      <c r="I39" s="52">
        <f>IFERROR(__xludf.DUMMYFUNCTION("""COMPUTED_VALUE"""),5.0)</f>
        <v>5</v>
      </c>
      <c r="J39" s="52">
        <f>IFERROR(__xludf.DUMMYFUNCTION("""COMPUTED_VALUE"""),4.0)</f>
        <v>4</v>
      </c>
      <c r="K39" s="52">
        <f>IFERROR(__xludf.DUMMYFUNCTION("""COMPUTED_VALUE"""),4.0)</f>
        <v>4</v>
      </c>
      <c r="L39" s="52">
        <f>IFERROR(__xludf.DUMMYFUNCTION("""COMPUTED_VALUE"""),4.0)</f>
        <v>4</v>
      </c>
      <c r="M39" s="52">
        <f>IFERROR(__xludf.DUMMYFUNCTION("""COMPUTED_VALUE"""),43.0)</f>
        <v>43</v>
      </c>
      <c r="N39" s="52">
        <f>IFERROR(__xludf.DUMMYFUNCTION("""COMPUTED_VALUE"""),7.0)</f>
        <v>7</v>
      </c>
      <c r="O39" s="52">
        <f>IFERROR(__xludf.DUMMYFUNCTION("""COMPUTED_VALUE"""),4.0)</f>
        <v>4</v>
      </c>
      <c r="P39" s="52">
        <f>IFERROR(__xludf.DUMMYFUNCTION("""COMPUTED_VALUE"""),4.0)</f>
        <v>4</v>
      </c>
      <c r="Q39" s="52">
        <f>IFERROR(__xludf.DUMMYFUNCTION("""COMPUTED_VALUE"""),3.0)</f>
        <v>3</v>
      </c>
      <c r="R39" s="52">
        <f>IFERROR(__xludf.DUMMYFUNCTION("""COMPUTED_VALUE"""),5.0)</f>
        <v>5</v>
      </c>
      <c r="S39" s="52">
        <f>IFERROR(__xludf.DUMMYFUNCTION("""COMPUTED_VALUE"""),4.0)</f>
        <v>4</v>
      </c>
      <c r="T39" s="52">
        <f>IFERROR(__xludf.DUMMYFUNCTION("""COMPUTED_VALUE"""),5.0)</f>
        <v>5</v>
      </c>
      <c r="U39" s="52">
        <f>IFERROR(__xludf.DUMMYFUNCTION("""COMPUTED_VALUE"""),3.0)</f>
        <v>3</v>
      </c>
      <c r="V39" s="52">
        <f>IFERROR(__xludf.DUMMYFUNCTION("""COMPUTED_VALUE"""),5.0)</f>
        <v>5</v>
      </c>
      <c r="W39" s="52">
        <f>IFERROR(__xludf.DUMMYFUNCTION("""COMPUTED_VALUE"""),40.0)</f>
        <v>40</v>
      </c>
      <c r="X39" s="52">
        <f>IFERROR(__xludf.DUMMYFUNCTION("""COMPUTED_VALUE"""),83.0)</f>
        <v>83</v>
      </c>
    </row>
    <row r="40">
      <c r="B40" s="52" t="str">
        <f>IFERROR(__xludf.DUMMYFUNCTION("""COMPUTED_VALUE"""),"x")</f>
        <v>x</v>
      </c>
      <c r="C40" s="52" t="str">
        <f>IFERROR(__xludf.DUMMYFUNCTION("""COMPUTED_VALUE"""),"Sara Gruenewald")</f>
        <v>Sara Gruenewald</v>
      </c>
      <c r="D40" s="52">
        <f>IFERROR(__xludf.DUMMYFUNCTION("""COMPUTED_VALUE"""),7.0)</f>
        <v>7</v>
      </c>
      <c r="E40" s="52">
        <f>IFERROR(__xludf.DUMMYFUNCTION("""COMPUTED_VALUE"""),7.0)</f>
        <v>7</v>
      </c>
      <c r="F40" s="52">
        <f>IFERROR(__xludf.DUMMYFUNCTION("""COMPUTED_VALUE"""),4.0)</f>
        <v>4</v>
      </c>
      <c r="G40" s="52">
        <f>IFERROR(__xludf.DUMMYFUNCTION("""COMPUTED_VALUE"""),8.0)</f>
        <v>8</v>
      </c>
      <c r="H40" s="52">
        <f>IFERROR(__xludf.DUMMYFUNCTION("""COMPUTED_VALUE"""),6.0)</f>
        <v>6</v>
      </c>
      <c r="I40" s="52">
        <f>IFERROR(__xludf.DUMMYFUNCTION("""COMPUTED_VALUE"""),6.0)</f>
        <v>6</v>
      </c>
      <c r="J40" s="52">
        <f>IFERROR(__xludf.DUMMYFUNCTION("""COMPUTED_VALUE"""),4.0)</f>
        <v>4</v>
      </c>
      <c r="K40" s="52">
        <f>IFERROR(__xludf.DUMMYFUNCTION("""COMPUTED_VALUE"""),8.0)</f>
        <v>8</v>
      </c>
      <c r="L40" s="52">
        <f>IFERROR(__xludf.DUMMYFUNCTION("""COMPUTED_VALUE"""),7.0)</f>
        <v>7</v>
      </c>
      <c r="M40" s="52">
        <f>IFERROR(__xludf.DUMMYFUNCTION("""COMPUTED_VALUE"""),57.0)</f>
        <v>57</v>
      </c>
      <c r="N40" s="52">
        <f>IFERROR(__xludf.DUMMYFUNCTION("""COMPUTED_VALUE"""),8.0)</f>
        <v>8</v>
      </c>
      <c r="O40" s="52">
        <f>IFERROR(__xludf.DUMMYFUNCTION("""COMPUTED_VALUE"""),6.0)</f>
        <v>6</v>
      </c>
      <c r="P40" s="52">
        <f>IFERROR(__xludf.DUMMYFUNCTION("""COMPUTED_VALUE"""),6.0)</f>
        <v>6</v>
      </c>
      <c r="Q40" s="52">
        <f>IFERROR(__xludf.DUMMYFUNCTION("""COMPUTED_VALUE"""),4.0)</f>
        <v>4</v>
      </c>
      <c r="R40" s="52">
        <f>IFERROR(__xludf.DUMMYFUNCTION("""COMPUTED_VALUE"""),5.0)</f>
        <v>5</v>
      </c>
      <c r="S40" s="52">
        <f>IFERROR(__xludf.DUMMYFUNCTION("""COMPUTED_VALUE"""),6.0)</f>
        <v>6</v>
      </c>
      <c r="T40" s="52">
        <f>IFERROR(__xludf.DUMMYFUNCTION("""COMPUTED_VALUE"""),6.0)</f>
        <v>6</v>
      </c>
      <c r="U40" s="52">
        <f>IFERROR(__xludf.DUMMYFUNCTION("""COMPUTED_VALUE"""),8.0)</f>
        <v>8</v>
      </c>
      <c r="V40" s="52">
        <f>IFERROR(__xludf.DUMMYFUNCTION("""COMPUTED_VALUE"""),6.0)</f>
        <v>6</v>
      </c>
      <c r="W40" s="52">
        <f>IFERROR(__xludf.DUMMYFUNCTION("""COMPUTED_VALUE"""),55.0)</f>
        <v>55</v>
      </c>
      <c r="X40" s="52">
        <f>IFERROR(__xludf.DUMMYFUNCTION("""COMPUTED_VALUE"""),112.0)</f>
        <v>112</v>
      </c>
    </row>
    <row r="41"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 t="str">
        <f>IFERROR(__xludf.DUMMYFUNCTION("""COMPUTED_VALUE"""),"")</f>
        <v/>
      </c>
      <c r="N41" s="52"/>
      <c r="O41" s="52"/>
      <c r="P41" s="52"/>
      <c r="Q41" s="52"/>
      <c r="R41" s="52"/>
      <c r="S41" s="52"/>
      <c r="T41" s="52"/>
      <c r="U41" s="52"/>
      <c r="V41" s="52"/>
      <c r="W41" s="52" t="str">
        <f>IFERROR(__xludf.DUMMYFUNCTION("""COMPUTED_VALUE"""),"")</f>
        <v/>
      </c>
      <c r="X41" s="52" t="str">
        <f>IFERROR(__xludf.DUMMYFUNCTION("""COMPUTED_VALUE"""),"")</f>
        <v/>
      </c>
    </row>
    <row r="42"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 t="str">
        <f>IFERROR(__xludf.DUMMYFUNCTION("""COMPUTED_VALUE"""),"")</f>
        <v/>
      </c>
      <c r="N42" s="52"/>
      <c r="O42" s="52"/>
      <c r="P42" s="52"/>
      <c r="Q42" s="52"/>
      <c r="R42" s="52"/>
      <c r="S42" s="52"/>
      <c r="T42" s="52"/>
      <c r="U42" s="52"/>
      <c r="V42" s="52"/>
      <c r="W42" s="52" t="str">
        <f>IFERROR(__xludf.DUMMYFUNCTION("""COMPUTED_VALUE"""),"")</f>
        <v/>
      </c>
      <c r="X42" s="52" t="str">
        <f>IFERROR(__xludf.DUMMYFUNCTION("""COMPUTED_VALUE"""),"")</f>
        <v/>
      </c>
    </row>
    <row r="43">
      <c r="A43" s="47" t="s">
        <v>76</v>
      </c>
      <c r="B43" s="51" t="str">
        <f>IFERROR(__xludf.DUMMYFUNCTION("IMPORTRANGE(Key!$B30,""'Group'!a4:w7"")"),"x")</f>
        <v>x</v>
      </c>
      <c r="C43" s="51" t="str">
        <f>IFERROR(__xludf.DUMMYFUNCTION("""COMPUTED_VALUE"""),"Addysyn Asmus")</f>
        <v>Addysyn Asmus</v>
      </c>
      <c r="D43" s="52">
        <f>IFERROR(__xludf.DUMMYFUNCTION("""COMPUTED_VALUE"""),5.0)</f>
        <v>5</v>
      </c>
      <c r="E43" s="52">
        <f>IFERROR(__xludf.DUMMYFUNCTION("""COMPUTED_VALUE"""),6.0)</f>
        <v>6</v>
      </c>
      <c r="F43" s="52">
        <f>IFERROR(__xludf.DUMMYFUNCTION("""COMPUTED_VALUE"""),4.0)</f>
        <v>4</v>
      </c>
      <c r="G43" s="52">
        <f>IFERROR(__xludf.DUMMYFUNCTION("""COMPUTED_VALUE"""),5.0)</f>
        <v>5</v>
      </c>
      <c r="H43" s="52">
        <f>IFERROR(__xludf.DUMMYFUNCTION("""COMPUTED_VALUE"""),5.0)</f>
        <v>5</v>
      </c>
      <c r="I43" s="52">
        <f>IFERROR(__xludf.DUMMYFUNCTION("""COMPUTED_VALUE"""),5.0)</f>
        <v>5</v>
      </c>
      <c r="J43" s="52">
        <f>IFERROR(__xludf.DUMMYFUNCTION("""COMPUTED_VALUE"""),4.0)</f>
        <v>4</v>
      </c>
      <c r="K43" s="52">
        <f>IFERROR(__xludf.DUMMYFUNCTION("""COMPUTED_VALUE"""),5.0)</f>
        <v>5</v>
      </c>
      <c r="L43" s="52">
        <f>IFERROR(__xludf.DUMMYFUNCTION("""COMPUTED_VALUE"""),4.0)</f>
        <v>4</v>
      </c>
      <c r="M43" s="52">
        <f>IFERROR(__xludf.DUMMYFUNCTION("""COMPUTED_VALUE"""),43.0)</f>
        <v>43</v>
      </c>
      <c r="N43" s="52">
        <f>IFERROR(__xludf.DUMMYFUNCTION("""COMPUTED_VALUE"""),7.0)</f>
        <v>7</v>
      </c>
      <c r="O43" s="52">
        <f>IFERROR(__xludf.DUMMYFUNCTION("""COMPUTED_VALUE"""),5.0)</f>
        <v>5</v>
      </c>
      <c r="P43" s="52">
        <f>IFERROR(__xludf.DUMMYFUNCTION("""COMPUTED_VALUE"""),3.0)</f>
        <v>3</v>
      </c>
      <c r="Q43" s="52">
        <f>IFERROR(__xludf.DUMMYFUNCTION("""COMPUTED_VALUE"""),4.0)</f>
        <v>4</v>
      </c>
      <c r="R43" s="52">
        <f>IFERROR(__xludf.DUMMYFUNCTION("""COMPUTED_VALUE"""),5.0)</f>
        <v>5</v>
      </c>
      <c r="S43" s="52">
        <f>IFERROR(__xludf.DUMMYFUNCTION("""COMPUTED_VALUE"""),5.0)</f>
        <v>5</v>
      </c>
      <c r="T43" s="52">
        <f>IFERROR(__xludf.DUMMYFUNCTION("""COMPUTED_VALUE"""),5.0)</f>
        <v>5</v>
      </c>
      <c r="U43" s="52">
        <f>IFERROR(__xludf.DUMMYFUNCTION("""COMPUTED_VALUE"""),4.0)</f>
        <v>4</v>
      </c>
      <c r="V43" s="52">
        <f>IFERROR(__xludf.DUMMYFUNCTION("""COMPUTED_VALUE"""),4.0)</f>
        <v>4</v>
      </c>
      <c r="W43" s="52">
        <f>IFERROR(__xludf.DUMMYFUNCTION("""COMPUTED_VALUE"""),42.0)</f>
        <v>42</v>
      </c>
      <c r="X43" s="52">
        <f>IFERROR(__xludf.DUMMYFUNCTION("""COMPUTED_VALUE"""),85.0)</f>
        <v>85</v>
      </c>
    </row>
    <row r="44">
      <c r="B44" s="52" t="str">
        <f>IFERROR(__xludf.DUMMYFUNCTION("""COMPUTED_VALUE"""),"x")</f>
        <v>x</v>
      </c>
      <c r="C44" s="52" t="str">
        <f>IFERROR(__xludf.DUMMYFUNCTION("""COMPUTED_VALUE"""),"Ashlee Johnson ")</f>
        <v>Ashlee Johnson </v>
      </c>
      <c r="D44" s="52">
        <f>IFERROR(__xludf.DUMMYFUNCTION("""COMPUTED_VALUE"""),5.0)</f>
        <v>5</v>
      </c>
      <c r="E44" s="52">
        <f>IFERROR(__xludf.DUMMYFUNCTION("""COMPUTED_VALUE"""),5.0)</f>
        <v>5</v>
      </c>
      <c r="F44" s="52">
        <f>IFERROR(__xludf.DUMMYFUNCTION("""COMPUTED_VALUE"""),3.0)</f>
        <v>3</v>
      </c>
      <c r="G44" s="52">
        <f>IFERROR(__xludf.DUMMYFUNCTION("""COMPUTED_VALUE"""),5.0)</f>
        <v>5</v>
      </c>
      <c r="H44" s="52">
        <f>IFERROR(__xludf.DUMMYFUNCTION("""COMPUTED_VALUE"""),4.0)</f>
        <v>4</v>
      </c>
      <c r="I44" s="52">
        <f>IFERROR(__xludf.DUMMYFUNCTION("""COMPUTED_VALUE"""),5.0)</f>
        <v>5</v>
      </c>
      <c r="J44" s="52">
        <f>IFERROR(__xludf.DUMMYFUNCTION("""COMPUTED_VALUE"""),4.0)</f>
        <v>4</v>
      </c>
      <c r="K44" s="52">
        <f>IFERROR(__xludf.DUMMYFUNCTION("""COMPUTED_VALUE"""),4.0)</f>
        <v>4</v>
      </c>
      <c r="L44" s="52">
        <f>IFERROR(__xludf.DUMMYFUNCTION("""COMPUTED_VALUE"""),4.0)</f>
        <v>4</v>
      </c>
      <c r="M44" s="52">
        <f>IFERROR(__xludf.DUMMYFUNCTION("""COMPUTED_VALUE"""),39.0)</f>
        <v>39</v>
      </c>
      <c r="N44" s="52">
        <f>IFERROR(__xludf.DUMMYFUNCTION("""COMPUTED_VALUE"""),5.0)</f>
        <v>5</v>
      </c>
      <c r="O44" s="52">
        <f>IFERROR(__xludf.DUMMYFUNCTION("""COMPUTED_VALUE"""),4.0)</f>
        <v>4</v>
      </c>
      <c r="P44" s="52">
        <f>IFERROR(__xludf.DUMMYFUNCTION("""COMPUTED_VALUE"""),5.0)</f>
        <v>5</v>
      </c>
      <c r="Q44" s="52">
        <f>IFERROR(__xludf.DUMMYFUNCTION("""COMPUTED_VALUE"""),4.0)</f>
        <v>4</v>
      </c>
      <c r="R44" s="52">
        <f>IFERROR(__xludf.DUMMYFUNCTION("""COMPUTED_VALUE"""),5.0)</f>
        <v>5</v>
      </c>
      <c r="S44" s="52">
        <f>IFERROR(__xludf.DUMMYFUNCTION("""COMPUTED_VALUE"""),4.0)</f>
        <v>4</v>
      </c>
      <c r="T44" s="52">
        <f>IFERROR(__xludf.DUMMYFUNCTION("""COMPUTED_VALUE"""),5.0)</f>
        <v>5</v>
      </c>
      <c r="U44" s="52">
        <f>IFERROR(__xludf.DUMMYFUNCTION("""COMPUTED_VALUE"""),4.0)</f>
        <v>4</v>
      </c>
      <c r="V44" s="52">
        <f>IFERROR(__xludf.DUMMYFUNCTION("""COMPUTED_VALUE"""),4.0)</f>
        <v>4</v>
      </c>
      <c r="W44" s="52">
        <f>IFERROR(__xludf.DUMMYFUNCTION("""COMPUTED_VALUE"""),40.0)</f>
        <v>40</v>
      </c>
      <c r="X44" s="52">
        <f>IFERROR(__xludf.DUMMYFUNCTION("""COMPUTED_VALUE"""),79.0)</f>
        <v>79</v>
      </c>
    </row>
    <row r="45"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 t="str">
        <f>IFERROR(__xludf.DUMMYFUNCTION("""COMPUTED_VALUE"""),"")</f>
        <v/>
      </c>
      <c r="N45" s="52"/>
      <c r="O45" s="52"/>
      <c r="P45" s="52"/>
      <c r="Q45" s="52"/>
      <c r="R45" s="52"/>
      <c r="S45" s="52"/>
      <c r="T45" s="52"/>
      <c r="U45" s="52"/>
      <c r="V45" s="52"/>
      <c r="W45" s="52" t="str">
        <f>IFERROR(__xludf.DUMMYFUNCTION("""COMPUTED_VALUE"""),"")</f>
        <v/>
      </c>
      <c r="X45" s="52" t="str">
        <f>IFERROR(__xludf.DUMMYFUNCTION("""COMPUTED_VALUE"""),"")</f>
        <v/>
      </c>
    </row>
    <row r="46">
      <c r="B46" s="52"/>
      <c r="C46" s="52" t="str">
        <f>IFERROR(__xludf.DUMMYFUNCTION("""COMPUTED_VALUE"""),"Sara Golden")</f>
        <v>Sara Golden</v>
      </c>
      <c r="D46" s="52"/>
      <c r="E46" s="52"/>
      <c r="F46" s="52"/>
      <c r="G46" s="52"/>
      <c r="H46" s="52"/>
      <c r="I46" s="52"/>
      <c r="J46" s="52"/>
      <c r="K46" s="52"/>
      <c r="L46" s="52"/>
      <c r="M46" s="52" t="str">
        <f>IFERROR(__xludf.DUMMYFUNCTION("""COMPUTED_VALUE"""),"")</f>
        <v/>
      </c>
      <c r="N46" s="52"/>
      <c r="O46" s="52"/>
      <c r="P46" s="52"/>
      <c r="Q46" s="52"/>
      <c r="R46" s="52"/>
      <c r="S46" s="52"/>
      <c r="T46" s="52"/>
      <c r="U46" s="52"/>
      <c r="V46" s="52"/>
      <c r="W46" s="52" t="str">
        <f>IFERROR(__xludf.DUMMYFUNCTION("""COMPUTED_VALUE"""),"")</f>
        <v/>
      </c>
      <c r="X46" s="52" t="str">
        <f>IFERROR(__xludf.DUMMYFUNCTION("""COMPUTED_VALUE"""),"")</f>
        <v/>
      </c>
    </row>
    <row r="47">
      <c r="A47" s="47" t="s">
        <v>83</v>
      </c>
      <c r="B47" s="51" t="str">
        <f>IFERROR(__xludf.DUMMYFUNCTION("IMPORTRANGE(Key!$B31,""'Group'!a4:w7"")"),"x")</f>
        <v>x</v>
      </c>
      <c r="C47" s="51" t="str">
        <f>IFERROR(__xludf.DUMMYFUNCTION("""COMPUTED_VALUE"""),"Kiera Stehr")</f>
        <v>Kiera Stehr</v>
      </c>
      <c r="D47" s="52">
        <f>IFERROR(__xludf.DUMMYFUNCTION("""COMPUTED_VALUE"""),5.0)</f>
        <v>5</v>
      </c>
      <c r="E47" s="52">
        <f>IFERROR(__xludf.DUMMYFUNCTION("""COMPUTED_VALUE"""),5.0)</f>
        <v>5</v>
      </c>
      <c r="F47" s="52">
        <f>IFERROR(__xludf.DUMMYFUNCTION("""COMPUTED_VALUE"""),2.0)</f>
        <v>2</v>
      </c>
      <c r="G47" s="52">
        <f>IFERROR(__xludf.DUMMYFUNCTION("""COMPUTED_VALUE"""),4.0)</f>
        <v>4</v>
      </c>
      <c r="H47" s="52">
        <f>IFERROR(__xludf.DUMMYFUNCTION("""COMPUTED_VALUE"""),8.0)</f>
        <v>8</v>
      </c>
      <c r="I47" s="52">
        <f>IFERROR(__xludf.DUMMYFUNCTION("""COMPUTED_VALUE"""),6.0)</f>
        <v>6</v>
      </c>
      <c r="J47" s="52">
        <f>IFERROR(__xludf.DUMMYFUNCTION("""COMPUTED_VALUE"""),4.0)</f>
        <v>4</v>
      </c>
      <c r="K47" s="52">
        <f>IFERROR(__xludf.DUMMYFUNCTION("""COMPUTED_VALUE"""),5.0)</f>
        <v>5</v>
      </c>
      <c r="L47" s="52">
        <f>IFERROR(__xludf.DUMMYFUNCTION("""COMPUTED_VALUE"""),6.0)</f>
        <v>6</v>
      </c>
      <c r="M47" s="52">
        <f>IFERROR(__xludf.DUMMYFUNCTION("""COMPUTED_VALUE"""),45.0)</f>
        <v>45</v>
      </c>
      <c r="N47" s="52">
        <f>IFERROR(__xludf.DUMMYFUNCTION("""COMPUTED_VALUE"""),7.0)</f>
        <v>7</v>
      </c>
      <c r="O47" s="52">
        <f>IFERROR(__xludf.DUMMYFUNCTION("""COMPUTED_VALUE"""),5.0)</f>
        <v>5</v>
      </c>
      <c r="P47" s="52">
        <f>IFERROR(__xludf.DUMMYFUNCTION("""COMPUTED_VALUE"""),6.0)</f>
        <v>6</v>
      </c>
      <c r="Q47" s="52">
        <f>IFERROR(__xludf.DUMMYFUNCTION("""COMPUTED_VALUE"""),4.0)</f>
        <v>4</v>
      </c>
      <c r="R47" s="52">
        <f>IFERROR(__xludf.DUMMYFUNCTION("""COMPUTED_VALUE"""),4.0)</f>
        <v>4</v>
      </c>
      <c r="S47" s="52">
        <f>IFERROR(__xludf.DUMMYFUNCTION("""COMPUTED_VALUE"""),5.0)</f>
        <v>5</v>
      </c>
      <c r="T47" s="52">
        <f>IFERROR(__xludf.DUMMYFUNCTION("""COMPUTED_VALUE"""),8.0)</f>
        <v>8</v>
      </c>
      <c r="U47" s="52">
        <f>IFERROR(__xludf.DUMMYFUNCTION("""COMPUTED_VALUE"""),3.0)</f>
        <v>3</v>
      </c>
      <c r="V47" s="52">
        <f>IFERROR(__xludf.DUMMYFUNCTION("""COMPUTED_VALUE"""),5.0)</f>
        <v>5</v>
      </c>
      <c r="W47" s="52">
        <f>IFERROR(__xludf.DUMMYFUNCTION("""COMPUTED_VALUE"""),47.0)</f>
        <v>47</v>
      </c>
      <c r="X47" s="52">
        <f>IFERROR(__xludf.DUMMYFUNCTION("""COMPUTED_VALUE"""),92.0)</f>
        <v>92</v>
      </c>
    </row>
    <row r="48">
      <c r="B48" s="52"/>
      <c r="C48" s="52" t="str">
        <f>IFERROR(__xludf.DUMMYFUNCTION("""COMPUTED_VALUE"""),"Katie Barnett")</f>
        <v>Katie Barnett</v>
      </c>
      <c r="D48" s="52">
        <f>IFERROR(__xludf.DUMMYFUNCTION("""COMPUTED_VALUE"""),5.0)</f>
        <v>5</v>
      </c>
      <c r="E48" s="52">
        <f>IFERROR(__xludf.DUMMYFUNCTION("""COMPUTED_VALUE"""),6.0)</f>
        <v>6</v>
      </c>
      <c r="F48" s="52">
        <f>IFERROR(__xludf.DUMMYFUNCTION("""COMPUTED_VALUE"""),5.0)</f>
        <v>5</v>
      </c>
      <c r="G48" s="52">
        <f>IFERROR(__xludf.DUMMYFUNCTION("""COMPUTED_VALUE"""),6.0)</f>
        <v>6</v>
      </c>
      <c r="H48" s="52">
        <f>IFERROR(__xludf.DUMMYFUNCTION("""COMPUTED_VALUE"""),4.0)</f>
        <v>4</v>
      </c>
      <c r="I48" s="52">
        <f>IFERROR(__xludf.DUMMYFUNCTION("""COMPUTED_VALUE"""),6.0)</f>
        <v>6</v>
      </c>
      <c r="J48" s="52">
        <f>IFERROR(__xludf.DUMMYFUNCTION("""COMPUTED_VALUE"""),4.0)</f>
        <v>4</v>
      </c>
      <c r="K48" s="52">
        <f>IFERROR(__xludf.DUMMYFUNCTION("""COMPUTED_VALUE"""),4.0)</f>
        <v>4</v>
      </c>
      <c r="L48" s="52">
        <f>IFERROR(__xludf.DUMMYFUNCTION("""COMPUTED_VALUE"""),6.0)</f>
        <v>6</v>
      </c>
      <c r="M48" s="52">
        <f>IFERROR(__xludf.DUMMYFUNCTION("""COMPUTED_VALUE"""),46.0)</f>
        <v>46</v>
      </c>
      <c r="N48" s="52">
        <f>IFERROR(__xludf.DUMMYFUNCTION("""COMPUTED_VALUE"""),7.0)</f>
        <v>7</v>
      </c>
      <c r="O48" s="52">
        <f>IFERROR(__xludf.DUMMYFUNCTION("""COMPUTED_VALUE"""),4.0)</f>
        <v>4</v>
      </c>
      <c r="P48" s="52">
        <f>IFERROR(__xludf.DUMMYFUNCTION("""COMPUTED_VALUE"""),5.0)</f>
        <v>5</v>
      </c>
      <c r="Q48" s="52">
        <f>IFERROR(__xludf.DUMMYFUNCTION("""COMPUTED_VALUE"""),7.0)</f>
        <v>7</v>
      </c>
      <c r="R48" s="52">
        <f>IFERROR(__xludf.DUMMYFUNCTION("""COMPUTED_VALUE"""),4.0)</f>
        <v>4</v>
      </c>
      <c r="S48" s="52">
        <f>IFERROR(__xludf.DUMMYFUNCTION("""COMPUTED_VALUE"""),3.0)</f>
        <v>3</v>
      </c>
      <c r="T48" s="52">
        <f>IFERROR(__xludf.DUMMYFUNCTION("""COMPUTED_VALUE"""),6.0)</f>
        <v>6</v>
      </c>
      <c r="U48" s="52">
        <f>IFERROR(__xludf.DUMMYFUNCTION("""COMPUTED_VALUE"""),3.0)</f>
        <v>3</v>
      </c>
      <c r="V48" s="52">
        <f>IFERROR(__xludf.DUMMYFUNCTION("""COMPUTED_VALUE"""),4.0)</f>
        <v>4</v>
      </c>
      <c r="W48" s="52">
        <f>IFERROR(__xludf.DUMMYFUNCTION("""COMPUTED_VALUE"""),43.0)</f>
        <v>43</v>
      </c>
      <c r="X48" s="52">
        <f>IFERROR(__xludf.DUMMYFUNCTION("""COMPUTED_VALUE"""),89.0)</f>
        <v>89</v>
      </c>
    </row>
    <row r="49">
      <c r="B49" s="52" t="str">
        <f>IFERROR(__xludf.DUMMYFUNCTION("""COMPUTED_VALUE"""),"x")</f>
        <v>x</v>
      </c>
      <c r="C49" s="52" t="str">
        <f>IFERROR(__xludf.DUMMYFUNCTION("""COMPUTED_VALUE"""),"Lauren Kelly")</f>
        <v>Lauren Kelly</v>
      </c>
      <c r="D49" s="52">
        <f>IFERROR(__xludf.DUMMYFUNCTION("""COMPUTED_VALUE"""),6.0)</f>
        <v>6</v>
      </c>
      <c r="E49" s="52">
        <f>IFERROR(__xludf.DUMMYFUNCTION("""COMPUTED_VALUE"""),7.0)</f>
        <v>7</v>
      </c>
      <c r="F49" s="52">
        <f>IFERROR(__xludf.DUMMYFUNCTION("""COMPUTED_VALUE"""),4.0)</f>
        <v>4</v>
      </c>
      <c r="G49" s="52">
        <f>IFERROR(__xludf.DUMMYFUNCTION("""COMPUTED_VALUE"""),6.0)</f>
        <v>6</v>
      </c>
      <c r="H49" s="52">
        <f>IFERROR(__xludf.DUMMYFUNCTION("""COMPUTED_VALUE"""),5.0)</f>
        <v>5</v>
      </c>
      <c r="I49" s="52">
        <f>IFERROR(__xludf.DUMMYFUNCTION("""COMPUTED_VALUE"""),7.0)</f>
        <v>7</v>
      </c>
      <c r="J49" s="52">
        <f>IFERROR(__xludf.DUMMYFUNCTION("""COMPUTED_VALUE"""),4.0)</f>
        <v>4</v>
      </c>
      <c r="K49" s="52">
        <f>IFERROR(__xludf.DUMMYFUNCTION("""COMPUTED_VALUE"""),4.0)</f>
        <v>4</v>
      </c>
      <c r="L49" s="52">
        <f>IFERROR(__xludf.DUMMYFUNCTION("""COMPUTED_VALUE"""),6.0)</f>
        <v>6</v>
      </c>
      <c r="M49" s="52">
        <f>IFERROR(__xludf.DUMMYFUNCTION("""COMPUTED_VALUE"""),49.0)</f>
        <v>49</v>
      </c>
      <c r="N49" s="52">
        <f>IFERROR(__xludf.DUMMYFUNCTION("""COMPUTED_VALUE"""),6.0)</f>
        <v>6</v>
      </c>
      <c r="O49" s="52">
        <f>IFERROR(__xludf.DUMMYFUNCTION("""COMPUTED_VALUE"""),5.0)</f>
        <v>5</v>
      </c>
      <c r="P49" s="52">
        <f>IFERROR(__xludf.DUMMYFUNCTION("""COMPUTED_VALUE"""),5.0)</f>
        <v>5</v>
      </c>
      <c r="Q49" s="52">
        <f>IFERROR(__xludf.DUMMYFUNCTION("""COMPUTED_VALUE"""),4.0)</f>
        <v>4</v>
      </c>
      <c r="R49" s="52">
        <f>IFERROR(__xludf.DUMMYFUNCTION("""COMPUTED_VALUE"""),5.0)</f>
        <v>5</v>
      </c>
      <c r="S49" s="52">
        <f>IFERROR(__xludf.DUMMYFUNCTION("""COMPUTED_VALUE"""),5.0)</f>
        <v>5</v>
      </c>
      <c r="T49" s="52">
        <f>IFERROR(__xludf.DUMMYFUNCTION("""COMPUTED_VALUE"""),5.0)</f>
        <v>5</v>
      </c>
      <c r="U49" s="52">
        <f>IFERROR(__xludf.DUMMYFUNCTION("""COMPUTED_VALUE"""),4.0)</f>
        <v>4</v>
      </c>
      <c r="V49" s="52">
        <f>IFERROR(__xludf.DUMMYFUNCTION("""COMPUTED_VALUE"""),4.0)</f>
        <v>4</v>
      </c>
      <c r="W49" s="52">
        <f>IFERROR(__xludf.DUMMYFUNCTION("""COMPUTED_VALUE"""),43.0)</f>
        <v>43</v>
      </c>
      <c r="X49" s="52">
        <f>IFERROR(__xludf.DUMMYFUNCTION("""COMPUTED_VALUE"""),92.0)</f>
        <v>92</v>
      </c>
    </row>
    <row r="50">
      <c r="B50" s="52"/>
      <c r="C50" s="52" t="str">
        <f>IFERROR(__xludf.DUMMYFUNCTION("""COMPUTED_VALUE"""),"Maddie Brennaman")</f>
        <v>Maddie Brennaman</v>
      </c>
      <c r="D50" s="52"/>
      <c r="E50" s="52"/>
      <c r="F50" s="52"/>
      <c r="G50" s="52"/>
      <c r="H50" s="52"/>
      <c r="I50" s="52"/>
      <c r="J50" s="52"/>
      <c r="K50" s="52"/>
      <c r="L50" s="52"/>
      <c r="M50" s="52" t="str">
        <f>IFERROR(__xludf.DUMMYFUNCTION("""COMPUTED_VALUE"""),"")</f>
        <v/>
      </c>
      <c r="N50" s="52"/>
      <c r="O50" s="52"/>
      <c r="P50" s="52"/>
      <c r="Q50" s="52"/>
      <c r="R50" s="52"/>
      <c r="S50" s="52"/>
      <c r="T50" s="52"/>
      <c r="U50" s="52"/>
      <c r="V50" s="52"/>
      <c r="W50" s="52" t="str">
        <f>IFERROR(__xludf.DUMMYFUNCTION("""COMPUTED_VALUE"""),"")</f>
        <v/>
      </c>
      <c r="X50" s="52" t="str">
        <f>IFERROR(__xludf.DUMMYFUNCTION("""COMPUTED_VALUE"""),"")</f>
        <v/>
      </c>
    </row>
    <row r="51">
      <c r="A51" s="47" t="s">
        <v>90</v>
      </c>
      <c r="B51" s="51" t="str">
        <f>IFERROR(__xludf.DUMMYFUNCTION("IMPORTRANGE(Key!$B32,""'Group'!a4:w7"")"),"x")</f>
        <v>x</v>
      </c>
      <c r="C51" s="51" t="str">
        <f>IFERROR(__xludf.DUMMYFUNCTION("""COMPUTED_VALUE"""),"Parris Collins")</f>
        <v>Parris Collins</v>
      </c>
      <c r="D51" s="52">
        <f>IFERROR(__xludf.DUMMYFUNCTION("""COMPUTED_VALUE"""),7.0)</f>
        <v>7</v>
      </c>
      <c r="E51" s="52">
        <f>IFERROR(__xludf.DUMMYFUNCTION("""COMPUTED_VALUE"""),10.0)</f>
        <v>10</v>
      </c>
      <c r="F51" s="52">
        <f>IFERROR(__xludf.DUMMYFUNCTION("""COMPUTED_VALUE"""),2.0)</f>
        <v>2</v>
      </c>
      <c r="G51" s="52">
        <f>IFERROR(__xludf.DUMMYFUNCTION("""COMPUTED_VALUE"""),9.0)</f>
        <v>9</v>
      </c>
      <c r="H51" s="52">
        <f>IFERROR(__xludf.DUMMYFUNCTION("""COMPUTED_VALUE"""),5.0)</f>
        <v>5</v>
      </c>
      <c r="I51" s="52">
        <f>IFERROR(__xludf.DUMMYFUNCTION("""COMPUTED_VALUE"""),8.0)</f>
        <v>8</v>
      </c>
      <c r="J51" s="52">
        <f>IFERROR(__xludf.DUMMYFUNCTION("""COMPUTED_VALUE"""),3.0)</f>
        <v>3</v>
      </c>
      <c r="K51" s="52">
        <f>IFERROR(__xludf.DUMMYFUNCTION("""COMPUTED_VALUE"""),6.0)</f>
        <v>6</v>
      </c>
      <c r="L51" s="52">
        <f>IFERROR(__xludf.DUMMYFUNCTION("""COMPUTED_VALUE"""),5.0)</f>
        <v>5</v>
      </c>
      <c r="M51" s="52">
        <f>IFERROR(__xludf.DUMMYFUNCTION("""COMPUTED_VALUE"""),55.0)</f>
        <v>55</v>
      </c>
      <c r="N51" s="52">
        <f>IFERROR(__xludf.DUMMYFUNCTION("""COMPUTED_VALUE"""),7.0)</f>
        <v>7</v>
      </c>
      <c r="O51" s="52">
        <f>IFERROR(__xludf.DUMMYFUNCTION("""COMPUTED_VALUE"""),4.0)</f>
        <v>4</v>
      </c>
      <c r="P51" s="52">
        <f>IFERROR(__xludf.DUMMYFUNCTION("""COMPUTED_VALUE"""),6.0)</f>
        <v>6</v>
      </c>
      <c r="Q51" s="52">
        <f>IFERROR(__xludf.DUMMYFUNCTION("""COMPUTED_VALUE"""),5.0)</f>
        <v>5</v>
      </c>
      <c r="R51" s="52">
        <f>IFERROR(__xludf.DUMMYFUNCTION("""COMPUTED_VALUE"""),7.0)</f>
        <v>7</v>
      </c>
      <c r="S51" s="52">
        <f>IFERROR(__xludf.DUMMYFUNCTION("""COMPUTED_VALUE"""),4.0)</f>
        <v>4</v>
      </c>
      <c r="T51" s="52">
        <f>IFERROR(__xludf.DUMMYFUNCTION("""COMPUTED_VALUE"""),7.0)</f>
        <v>7</v>
      </c>
      <c r="U51" s="52">
        <f>IFERROR(__xludf.DUMMYFUNCTION("""COMPUTED_VALUE"""),4.0)</f>
        <v>4</v>
      </c>
      <c r="V51" s="52">
        <f>IFERROR(__xludf.DUMMYFUNCTION("""COMPUTED_VALUE"""),5.0)</f>
        <v>5</v>
      </c>
      <c r="W51" s="52">
        <f>IFERROR(__xludf.DUMMYFUNCTION("""COMPUTED_VALUE"""),49.0)</f>
        <v>49</v>
      </c>
      <c r="X51" s="52">
        <f>IFERROR(__xludf.DUMMYFUNCTION("""COMPUTED_VALUE"""),104.0)</f>
        <v>104</v>
      </c>
    </row>
    <row r="52">
      <c r="B52" s="52" t="str">
        <f>IFERROR(__xludf.DUMMYFUNCTION("""COMPUTED_VALUE"""),"x")</f>
        <v>x</v>
      </c>
      <c r="C52" s="52" t="str">
        <f>IFERROR(__xludf.DUMMYFUNCTION("""COMPUTED_VALUE"""),"Iommi Paulsen")</f>
        <v>Iommi Paulsen</v>
      </c>
      <c r="D52" s="52">
        <f>IFERROR(__xludf.DUMMYFUNCTION("""COMPUTED_VALUE"""),5.0)</f>
        <v>5</v>
      </c>
      <c r="E52" s="52">
        <f>IFERROR(__xludf.DUMMYFUNCTION("""COMPUTED_VALUE"""),6.0)</f>
        <v>6</v>
      </c>
      <c r="F52" s="52">
        <f>IFERROR(__xludf.DUMMYFUNCTION("""COMPUTED_VALUE"""),3.0)</f>
        <v>3</v>
      </c>
      <c r="G52" s="52">
        <f>IFERROR(__xludf.DUMMYFUNCTION("""COMPUTED_VALUE"""),6.0)</f>
        <v>6</v>
      </c>
      <c r="H52" s="52">
        <f>IFERROR(__xludf.DUMMYFUNCTION("""COMPUTED_VALUE"""),6.0)</f>
        <v>6</v>
      </c>
      <c r="I52" s="52">
        <f>IFERROR(__xludf.DUMMYFUNCTION("""COMPUTED_VALUE"""),5.0)</f>
        <v>5</v>
      </c>
      <c r="J52" s="52">
        <f>IFERROR(__xludf.DUMMYFUNCTION("""COMPUTED_VALUE"""),3.0)</f>
        <v>3</v>
      </c>
      <c r="K52" s="52">
        <f>IFERROR(__xludf.DUMMYFUNCTION("""COMPUTED_VALUE"""),4.0)</f>
        <v>4</v>
      </c>
      <c r="L52" s="52">
        <f>IFERROR(__xludf.DUMMYFUNCTION("""COMPUTED_VALUE"""),5.0)</f>
        <v>5</v>
      </c>
      <c r="M52" s="52">
        <f>IFERROR(__xludf.DUMMYFUNCTION("""COMPUTED_VALUE"""),43.0)</f>
        <v>43</v>
      </c>
      <c r="N52" s="52">
        <f>IFERROR(__xludf.DUMMYFUNCTION("""COMPUTED_VALUE"""),7.0)</f>
        <v>7</v>
      </c>
      <c r="O52" s="52">
        <f>IFERROR(__xludf.DUMMYFUNCTION("""COMPUTED_VALUE"""),6.0)</f>
        <v>6</v>
      </c>
      <c r="P52" s="52">
        <f>IFERROR(__xludf.DUMMYFUNCTION("""COMPUTED_VALUE"""),5.0)</f>
        <v>5</v>
      </c>
      <c r="Q52" s="52">
        <f>IFERROR(__xludf.DUMMYFUNCTION("""COMPUTED_VALUE"""),3.0)</f>
        <v>3</v>
      </c>
      <c r="R52" s="52">
        <f>IFERROR(__xludf.DUMMYFUNCTION("""COMPUTED_VALUE"""),6.0)</f>
        <v>6</v>
      </c>
      <c r="S52" s="52">
        <f>IFERROR(__xludf.DUMMYFUNCTION("""COMPUTED_VALUE"""),3.0)</f>
        <v>3</v>
      </c>
      <c r="T52" s="52">
        <f>IFERROR(__xludf.DUMMYFUNCTION("""COMPUTED_VALUE"""),6.0)</f>
        <v>6</v>
      </c>
      <c r="U52" s="52">
        <f>IFERROR(__xludf.DUMMYFUNCTION("""COMPUTED_VALUE"""),4.0)</f>
        <v>4</v>
      </c>
      <c r="V52" s="52">
        <f>IFERROR(__xludf.DUMMYFUNCTION("""COMPUTED_VALUE"""),4.0)</f>
        <v>4</v>
      </c>
      <c r="W52" s="52">
        <f>IFERROR(__xludf.DUMMYFUNCTION("""COMPUTED_VALUE"""),44.0)</f>
        <v>44</v>
      </c>
      <c r="X52" s="52">
        <f>IFERROR(__xludf.DUMMYFUNCTION("""COMPUTED_VALUE"""),87.0)</f>
        <v>87</v>
      </c>
    </row>
    <row r="53">
      <c r="B53" s="52" t="str">
        <f>IFERROR(__xludf.DUMMYFUNCTION("""COMPUTED_VALUE"""),"x")</f>
        <v>x</v>
      </c>
      <c r="C53" s="52" t="str">
        <f>IFERROR(__xludf.DUMMYFUNCTION("""COMPUTED_VALUE"""),"Jodi Keener")</f>
        <v>Jodi Keener</v>
      </c>
      <c r="D53" s="52">
        <f>IFERROR(__xludf.DUMMYFUNCTION("""COMPUTED_VALUE"""),4.0)</f>
        <v>4</v>
      </c>
      <c r="E53" s="52">
        <f>IFERROR(__xludf.DUMMYFUNCTION("""COMPUTED_VALUE"""),5.0)</f>
        <v>5</v>
      </c>
      <c r="F53" s="52">
        <f>IFERROR(__xludf.DUMMYFUNCTION("""COMPUTED_VALUE"""),3.0)</f>
        <v>3</v>
      </c>
      <c r="G53" s="52">
        <f>IFERROR(__xludf.DUMMYFUNCTION("""COMPUTED_VALUE"""),5.0)</f>
        <v>5</v>
      </c>
      <c r="H53" s="52">
        <f>IFERROR(__xludf.DUMMYFUNCTION("""COMPUTED_VALUE"""),5.0)</f>
        <v>5</v>
      </c>
      <c r="I53" s="52">
        <f>IFERROR(__xludf.DUMMYFUNCTION("""COMPUTED_VALUE"""),5.0)</f>
        <v>5</v>
      </c>
      <c r="J53" s="52">
        <f>IFERROR(__xludf.DUMMYFUNCTION("""COMPUTED_VALUE"""),5.0)</f>
        <v>5</v>
      </c>
      <c r="K53" s="52">
        <f>IFERROR(__xludf.DUMMYFUNCTION("""COMPUTED_VALUE"""),4.0)</f>
        <v>4</v>
      </c>
      <c r="L53" s="52">
        <f>IFERROR(__xludf.DUMMYFUNCTION("""COMPUTED_VALUE"""),4.0)</f>
        <v>4</v>
      </c>
      <c r="M53" s="52">
        <f>IFERROR(__xludf.DUMMYFUNCTION("""COMPUTED_VALUE"""),40.0)</f>
        <v>40</v>
      </c>
      <c r="N53" s="52">
        <f>IFERROR(__xludf.DUMMYFUNCTION("""COMPUTED_VALUE"""),7.0)</f>
        <v>7</v>
      </c>
      <c r="O53" s="52">
        <f>IFERROR(__xludf.DUMMYFUNCTION("""COMPUTED_VALUE"""),5.0)</f>
        <v>5</v>
      </c>
      <c r="P53" s="52">
        <f>IFERROR(__xludf.DUMMYFUNCTION("""COMPUTED_VALUE"""),6.0)</f>
        <v>6</v>
      </c>
      <c r="Q53" s="52">
        <f>IFERROR(__xludf.DUMMYFUNCTION("""COMPUTED_VALUE"""),5.0)</f>
        <v>5</v>
      </c>
      <c r="R53" s="52">
        <f>IFERROR(__xludf.DUMMYFUNCTION("""COMPUTED_VALUE"""),4.0)</f>
        <v>4</v>
      </c>
      <c r="S53" s="52">
        <f>IFERROR(__xludf.DUMMYFUNCTION("""COMPUTED_VALUE"""),5.0)</f>
        <v>5</v>
      </c>
      <c r="T53" s="52">
        <f>IFERROR(__xludf.DUMMYFUNCTION("""COMPUTED_VALUE"""),7.0)</f>
        <v>7</v>
      </c>
      <c r="U53" s="52">
        <f>IFERROR(__xludf.DUMMYFUNCTION("""COMPUTED_VALUE"""),4.0)</f>
        <v>4</v>
      </c>
      <c r="V53" s="52">
        <f>IFERROR(__xludf.DUMMYFUNCTION("""COMPUTED_VALUE"""),7.0)</f>
        <v>7</v>
      </c>
      <c r="W53" s="52">
        <f>IFERROR(__xludf.DUMMYFUNCTION("""COMPUTED_VALUE"""),50.0)</f>
        <v>50</v>
      </c>
      <c r="X53" s="52">
        <f>IFERROR(__xludf.DUMMYFUNCTION("""COMPUTED_VALUE"""),90.0)</f>
        <v>90</v>
      </c>
    </row>
    <row r="54">
      <c r="B54" s="52"/>
      <c r="C54" s="52" t="str">
        <f>IFERROR(__xludf.DUMMYFUNCTION("""COMPUTED_VALUE"""),"Riley Severance")</f>
        <v>Riley Severance</v>
      </c>
      <c r="D54" s="52"/>
      <c r="E54" s="52"/>
      <c r="F54" s="52"/>
      <c r="G54" s="52"/>
      <c r="H54" s="52"/>
      <c r="I54" s="52"/>
      <c r="J54" s="52"/>
      <c r="K54" s="52"/>
      <c r="L54" s="52"/>
      <c r="M54" s="52" t="str">
        <f>IFERROR(__xludf.DUMMYFUNCTION("""COMPUTED_VALUE"""),"")</f>
        <v/>
      </c>
      <c r="N54" s="52"/>
      <c r="O54" s="52"/>
      <c r="P54" s="52"/>
      <c r="Q54" s="52"/>
      <c r="R54" s="52"/>
      <c r="S54" s="52"/>
      <c r="T54" s="52"/>
      <c r="U54" s="52"/>
      <c r="V54" s="52"/>
      <c r="W54" s="52" t="str">
        <f>IFERROR(__xludf.DUMMYFUNCTION("""COMPUTED_VALUE"""),"")</f>
        <v/>
      </c>
      <c r="X54" s="52" t="str">
        <f>IFERROR(__xludf.DUMMYFUNCTION("""COMPUTED_VALUE"""),"")</f>
        <v/>
      </c>
    </row>
    <row r="55">
      <c r="A55" s="47" t="s">
        <v>97</v>
      </c>
      <c r="B55" s="51"/>
      <c r="C55" s="51"/>
    </row>
    <row r="59">
      <c r="A59" s="47" t="s">
        <v>104</v>
      </c>
      <c r="B59" s="51"/>
      <c r="C59" s="51"/>
    </row>
    <row r="63">
      <c r="A63" s="47" t="s">
        <v>111</v>
      </c>
      <c r="B63" s="51"/>
      <c r="C63" s="51"/>
    </row>
    <row r="67">
      <c r="A67" s="47" t="s">
        <v>118</v>
      </c>
      <c r="B67" s="51"/>
      <c r="C67" s="51"/>
    </row>
    <row r="71">
      <c r="A71" s="47" t="s">
        <v>125</v>
      </c>
      <c r="B71" s="51"/>
      <c r="C71" s="51"/>
    </row>
    <row r="75">
      <c r="A75" s="47" t="s">
        <v>132</v>
      </c>
      <c r="B75" s="51"/>
      <c r="C75" s="51"/>
    </row>
    <row r="79">
      <c r="A79" s="47" t="s">
        <v>139</v>
      </c>
      <c r="B79" s="51"/>
      <c r="C79" s="51"/>
    </row>
    <row r="83">
      <c r="A83" s="47" t="s">
        <v>146</v>
      </c>
      <c r="B83" s="51"/>
      <c r="C83" s="51"/>
    </row>
    <row r="87">
      <c r="A87" s="47" t="s">
        <v>153</v>
      </c>
      <c r="B87" s="51"/>
      <c r="C87" s="51"/>
    </row>
    <row r="91">
      <c r="A91" s="47" t="s">
        <v>160</v>
      </c>
      <c r="B91" s="51"/>
      <c r="C91" s="51"/>
    </row>
    <row r="95">
      <c r="A95" s="47" t="s">
        <v>167</v>
      </c>
      <c r="B95" s="51"/>
      <c r="C95" s="51"/>
    </row>
    <row r="99">
      <c r="A99" s="47" t="s">
        <v>173</v>
      </c>
      <c r="B99" s="51"/>
      <c r="C99" s="51"/>
    </row>
    <row r="103">
      <c r="A103" s="47" t="s">
        <v>179</v>
      </c>
      <c r="B103" s="51"/>
      <c r="C103" s="51"/>
    </row>
    <row r="107">
      <c r="A107" s="47" t="s">
        <v>185</v>
      </c>
      <c r="B107" s="51"/>
      <c r="C107" s="51"/>
    </row>
    <row r="111">
      <c r="A111" s="47" t="s">
        <v>191</v>
      </c>
      <c r="B111" s="51"/>
      <c r="C111" s="51"/>
    </row>
    <row r="115">
      <c r="A115" s="47" t="s">
        <v>197</v>
      </c>
      <c r="B115" s="51"/>
      <c r="C115" s="51"/>
    </row>
    <row r="119">
      <c r="A119" s="47" t="s">
        <v>203</v>
      </c>
      <c r="B119" s="51"/>
      <c r="C119" s="51"/>
    </row>
    <row r="123">
      <c r="A123" s="47" t="s">
        <v>210</v>
      </c>
      <c r="B123" s="51"/>
      <c r="C123" s="51"/>
    </row>
    <row r="127">
      <c r="A127" s="47" t="s">
        <v>216</v>
      </c>
      <c r="B127" s="51"/>
      <c r="C127" s="51"/>
    </row>
    <row r="131">
      <c r="A131" s="47" t="s">
        <v>253</v>
      </c>
      <c r="B131" s="51" t="str">
        <f>IFERROR(__xludf.DUMMYFUNCTION("IMPORTRANGE(Key!$A33,""'Group'!a4:w7"")"),"#N/A")</f>
        <v>#N/A</v>
      </c>
      <c r="C131" s="51"/>
    </row>
    <row r="135">
      <c r="A135" s="47" t="s">
        <v>254</v>
      </c>
      <c r="B135" s="51" t="str">
        <f>IFERROR(__xludf.DUMMYFUNCTION("IMPORTRANGE(Key!$A34,""'Group'!a4:w7"")"),"#N/A")</f>
        <v>#N/A</v>
      </c>
      <c r="C135" s="51"/>
    </row>
    <row r="139">
      <c r="A139" s="47" t="s">
        <v>255</v>
      </c>
      <c r="B139" s="51" t="str">
        <f>IFERROR(__xludf.DUMMYFUNCTION("IMPORTRANGE(Key!$A35,""'Group'!a4:w7"")"),"#N/A")</f>
        <v>#N/A</v>
      </c>
      <c r="C139" s="51"/>
    </row>
    <row r="143">
      <c r="A143" s="47" t="s">
        <v>256</v>
      </c>
      <c r="B143" s="51" t="str">
        <f>IFERROR(__xludf.DUMMYFUNCTION("IMPORTRANGE(Key!$A36,""'Group'!a4:w7"")"),"#N/A")</f>
        <v>#N/A</v>
      </c>
      <c r="C143" s="51"/>
    </row>
    <row r="147">
      <c r="C147" s="51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25"/>
    <col customWidth="1" min="3" max="22" width="4.38"/>
    <col customWidth="1" min="23" max="23" width="5.25"/>
  </cols>
  <sheetData>
    <row r="1">
      <c r="A1" s="47"/>
      <c r="B1" s="47"/>
      <c r="C1" s="47">
        <v>1.0</v>
      </c>
      <c r="D1" s="47">
        <v>2.0</v>
      </c>
      <c r="E1" s="47">
        <v>3.0</v>
      </c>
      <c r="F1" s="47">
        <v>4.0</v>
      </c>
      <c r="G1" s="47">
        <v>5.0</v>
      </c>
      <c r="H1" s="47">
        <v>6.0</v>
      </c>
      <c r="I1" s="47">
        <v>7.0</v>
      </c>
      <c r="J1" s="47">
        <v>8.0</v>
      </c>
      <c r="K1" s="47">
        <v>9.0</v>
      </c>
      <c r="L1" s="47" t="s">
        <v>251</v>
      </c>
      <c r="M1" s="47">
        <v>10.0</v>
      </c>
      <c r="N1" s="47">
        <v>11.0</v>
      </c>
      <c r="O1" s="47">
        <v>12.0</v>
      </c>
      <c r="P1" s="47">
        <v>13.0</v>
      </c>
      <c r="Q1" s="47">
        <v>14.0</v>
      </c>
      <c r="R1" s="47">
        <v>15.0</v>
      </c>
      <c r="S1" s="47">
        <v>16.0</v>
      </c>
      <c r="T1" s="47">
        <v>17.0</v>
      </c>
      <c r="U1" s="47">
        <v>18.0</v>
      </c>
      <c r="V1" s="47" t="s">
        <v>250</v>
      </c>
    </row>
    <row r="2">
      <c r="A2" s="47" t="s">
        <v>257</v>
      </c>
      <c r="B2" s="51" t="str">
        <f>IFERROR(__xludf.DUMMYFUNCTION("Query({'Groups Round 1'!C2:X159}, ""Select Col1,Col2,Col3,Col4,Col5,Col6,Col7,Col8,Col9,Col10,Col11,Col12,Col13,Col14,Col15,Col16,Col17,Col18,Col19,Col20,Col21,Col22 Where Col22 is not Null"")"),"Name")</f>
        <v>Name</v>
      </c>
      <c r="C2" s="52">
        <f>IFERROR(__xludf.DUMMYFUNCTION("""COMPUTED_VALUE"""),4.0)</f>
        <v>4</v>
      </c>
      <c r="D2" s="52">
        <f>IFERROR(__xludf.DUMMYFUNCTION("""COMPUTED_VALUE"""),5.0)</f>
        <v>5</v>
      </c>
      <c r="E2" s="52">
        <f>IFERROR(__xludf.DUMMYFUNCTION("""COMPUTED_VALUE"""),3.0)</f>
        <v>3</v>
      </c>
      <c r="F2" s="52">
        <f>IFERROR(__xludf.DUMMYFUNCTION("""COMPUTED_VALUE"""),5.0)</f>
        <v>5</v>
      </c>
      <c r="G2" s="52">
        <f>IFERROR(__xludf.DUMMYFUNCTION("""COMPUTED_VALUE"""),4.0)</f>
        <v>4</v>
      </c>
      <c r="H2" s="52">
        <f>IFERROR(__xludf.DUMMYFUNCTION("""COMPUTED_VALUE"""),4.0)</f>
        <v>4</v>
      </c>
      <c r="I2" s="52">
        <f>IFERROR(__xludf.DUMMYFUNCTION("""COMPUTED_VALUE"""),3.0)</f>
        <v>3</v>
      </c>
      <c r="J2" s="52">
        <f>IFERROR(__xludf.DUMMYFUNCTION("""COMPUTED_VALUE"""),4.0)</f>
        <v>4</v>
      </c>
      <c r="K2" s="52">
        <f>IFERROR(__xludf.DUMMYFUNCTION("""COMPUTED_VALUE"""),4.0)</f>
        <v>4</v>
      </c>
      <c r="L2" s="52">
        <f>IFERROR(__xludf.DUMMYFUNCTION("""COMPUTED_VALUE"""),36.0)</f>
        <v>36</v>
      </c>
      <c r="M2" s="52">
        <f>IFERROR(__xludf.DUMMYFUNCTION("""COMPUTED_VALUE"""),5.0)</f>
        <v>5</v>
      </c>
      <c r="N2" s="52">
        <f>IFERROR(__xludf.DUMMYFUNCTION("""COMPUTED_VALUE"""),4.0)</f>
        <v>4</v>
      </c>
      <c r="O2" s="52">
        <f>IFERROR(__xludf.DUMMYFUNCTION("""COMPUTED_VALUE"""),4.0)</f>
        <v>4</v>
      </c>
      <c r="P2" s="52">
        <f>IFERROR(__xludf.DUMMYFUNCTION("""COMPUTED_VALUE"""),3.0)</f>
        <v>3</v>
      </c>
      <c r="Q2" s="52">
        <f>IFERROR(__xludf.DUMMYFUNCTION("""COMPUTED_VALUE"""),4.0)</f>
        <v>4</v>
      </c>
      <c r="R2" s="52">
        <f>IFERROR(__xludf.DUMMYFUNCTION("""COMPUTED_VALUE"""),4.0)</f>
        <v>4</v>
      </c>
      <c r="S2" s="52">
        <f>IFERROR(__xludf.DUMMYFUNCTION("""COMPUTED_VALUE"""),5.0)</f>
        <v>5</v>
      </c>
      <c r="T2" s="52">
        <f>IFERROR(__xludf.DUMMYFUNCTION("""COMPUTED_VALUE"""),3.0)</f>
        <v>3</v>
      </c>
      <c r="U2" s="52">
        <f>IFERROR(__xludf.DUMMYFUNCTION("""COMPUTED_VALUE"""),4.0)</f>
        <v>4</v>
      </c>
      <c r="V2" s="52">
        <f>IFERROR(__xludf.DUMMYFUNCTION("""COMPUTED_VALUE"""),36.0)</f>
        <v>36</v>
      </c>
      <c r="W2" s="52">
        <f>IFERROR(__xludf.DUMMYFUNCTION("""COMPUTED_VALUE"""),72.0)</f>
        <v>72</v>
      </c>
    </row>
    <row r="3">
      <c r="A3" s="47">
        <v>1.0</v>
      </c>
      <c r="B3" s="52" t="str">
        <f>IFERROR(__xludf.DUMMYFUNCTION("""COMPUTED_VALUE"""),"Andreas Aho")</f>
        <v>Andreas Aho</v>
      </c>
      <c r="C3" s="52">
        <f>IFERROR(__xludf.DUMMYFUNCTION("""COMPUTED_VALUE"""),5.0)</f>
        <v>5</v>
      </c>
      <c r="D3" s="52">
        <f>IFERROR(__xludf.DUMMYFUNCTION("""COMPUTED_VALUE"""),7.0)</f>
        <v>7</v>
      </c>
      <c r="E3" s="52">
        <f>IFERROR(__xludf.DUMMYFUNCTION("""COMPUTED_VALUE"""),3.0)</f>
        <v>3</v>
      </c>
      <c r="F3" s="52">
        <f>IFERROR(__xludf.DUMMYFUNCTION("""COMPUTED_VALUE"""),6.0)</f>
        <v>6</v>
      </c>
      <c r="G3" s="52">
        <f>IFERROR(__xludf.DUMMYFUNCTION("""COMPUTED_VALUE"""),3.0)</f>
        <v>3</v>
      </c>
      <c r="H3" s="52">
        <f>IFERROR(__xludf.DUMMYFUNCTION("""COMPUTED_VALUE"""),4.0)</f>
        <v>4</v>
      </c>
      <c r="I3" s="52">
        <f>IFERROR(__xludf.DUMMYFUNCTION("""COMPUTED_VALUE"""),4.0)</f>
        <v>4</v>
      </c>
      <c r="J3" s="52">
        <f>IFERROR(__xludf.DUMMYFUNCTION("""COMPUTED_VALUE"""),5.0)</f>
        <v>5</v>
      </c>
      <c r="K3" s="52">
        <f>IFERROR(__xludf.DUMMYFUNCTION("""COMPUTED_VALUE"""),5.0)</f>
        <v>5</v>
      </c>
      <c r="L3" s="52">
        <f>IFERROR(__xludf.DUMMYFUNCTION("""COMPUTED_VALUE"""),42.0)</f>
        <v>42</v>
      </c>
      <c r="M3" s="52">
        <f>IFERROR(__xludf.DUMMYFUNCTION("""COMPUTED_VALUE"""),7.0)</f>
        <v>7</v>
      </c>
      <c r="N3" s="52">
        <f>IFERROR(__xludf.DUMMYFUNCTION("""COMPUTED_VALUE"""),4.0)</f>
        <v>4</v>
      </c>
      <c r="O3" s="52">
        <f>IFERROR(__xludf.DUMMYFUNCTION("""COMPUTED_VALUE"""),4.0)</f>
        <v>4</v>
      </c>
      <c r="P3" s="52">
        <f>IFERROR(__xludf.DUMMYFUNCTION("""COMPUTED_VALUE"""),4.0)</f>
        <v>4</v>
      </c>
      <c r="Q3" s="52">
        <f>IFERROR(__xludf.DUMMYFUNCTION("""COMPUTED_VALUE"""),5.0)</f>
        <v>5</v>
      </c>
      <c r="R3" s="52">
        <f>IFERROR(__xludf.DUMMYFUNCTION("""COMPUTED_VALUE"""),4.0)</f>
        <v>4</v>
      </c>
      <c r="S3" s="52">
        <f>IFERROR(__xludf.DUMMYFUNCTION("""COMPUTED_VALUE"""),7.0)</f>
        <v>7</v>
      </c>
      <c r="T3" s="52">
        <f>IFERROR(__xludf.DUMMYFUNCTION("""COMPUTED_VALUE"""),2.0)</f>
        <v>2</v>
      </c>
      <c r="U3" s="52">
        <f>IFERROR(__xludf.DUMMYFUNCTION("""COMPUTED_VALUE"""),5.0)</f>
        <v>5</v>
      </c>
      <c r="V3" s="52">
        <f>IFERROR(__xludf.DUMMYFUNCTION("""COMPUTED_VALUE"""),42.0)</f>
        <v>42</v>
      </c>
      <c r="W3" s="52">
        <f>IFERROR(__xludf.DUMMYFUNCTION("""COMPUTED_VALUE"""),84.0)</f>
        <v>84</v>
      </c>
    </row>
    <row r="4">
      <c r="A4" s="47">
        <v>2.0</v>
      </c>
      <c r="B4" s="52" t="str">
        <f>IFERROR(__xludf.DUMMYFUNCTION("""COMPUTED_VALUE"""),"Ryan Weiss")</f>
        <v>Ryan Weiss</v>
      </c>
      <c r="C4" s="52">
        <f>IFERROR(__xludf.DUMMYFUNCTION("""COMPUTED_VALUE"""),5.0)</f>
        <v>5</v>
      </c>
      <c r="D4" s="52">
        <f>IFERROR(__xludf.DUMMYFUNCTION("""COMPUTED_VALUE"""),5.0)</f>
        <v>5</v>
      </c>
      <c r="E4" s="52">
        <f>IFERROR(__xludf.DUMMYFUNCTION("""COMPUTED_VALUE"""),2.0)</f>
        <v>2</v>
      </c>
      <c r="F4" s="52">
        <f>IFERROR(__xludf.DUMMYFUNCTION("""COMPUTED_VALUE"""),4.0)</f>
        <v>4</v>
      </c>
      <c r="G4" s="52">
        <f>IFERROR(__xludf.DUMMYFUNCTION("""COMPUTED_VALUE"""),4.0)</f>
        <v>4</v>
      </c>
      <c r="H4" s="52">
        <f>IFERROR(__xludf.DUMMYFUNCTION("""COMPUTED_VALUE"""),5.0)</f>
        <v>5</v>
      </c>
      <c r="I4" s="52">
        <f>IFERROR(__xludf.DUMMYFUNCTION("""COMPUTED_VALUE"""),4.0)</f>
        <v>4</v>
      </c>
      <c r="J4" s="52">
        <f>IFERROR(__xludf.DUMMYFUNCTION("""COMPUTED_VALUE"""),5.0)</f>
        <v>5</v>
      </c>
      <c r="K4" s="52">
        <f>IFERROR(__xludf.DUMMYFUNCTION("""COMPUTED_VALUE"""),5.0)</f>
        <v>5</v>
      </c>
      <c r="L4" s="52">
        <f>IFERROR(__xludf.DUMMYFUNCTION("""COMPUTED_VALUE"""),39.0)</f>
        <v>39</v>
      </c>
      <c r="M4" s="52">
        <f>IFERROR(__xludf.DUMMYFUNCTION("""COMPUTED_VALUE"""),5.0)</f>
        <v>5</v>
      </c>
      <c r="N4" s="52">
        <f>IFERROR(__xludf.DUMMYFUNCTION("""COMPUTED_VALUE"""),4.0)</f>
        <v>4</v>
      </c>
      <c r="O4" s="52">
        <f>IFERROR(__xludf.DUMMYFUNCTION("""COMPUTED_VALUE"""),4.0)</f>
        <v>4</v>
      </c>
      <c r="P4" s="52">
        <f>IFERROR(__xludf.DUMMYFUNCTION("""COMPUTED_VALUE"""),3.0)</f>
        <v>3</v>
      </c>
      <c r="Q4" s="52">
        <f>IFERROR(__xludf.DUMMYFUNCTION("""COMPUTED_VALUE"""),3.0)</f>
        <v>3</v>
      </c>
      <c r="R4" s="52">
        <f>IFERROR(__xludf.DUMMYFUNCTION("""COMPUTED_VALUE"""),4.0)</f>
        <v>4</v>
      </c>
      <c r="S4" s="52">
        <f>IFERROR(__xludf.DUMMYFUNCTION("""COMPUTED_VALUE"""),5.0)</f>
        <v>5</v>
      </c>
      <c r="T4" s="52">
        <f>IFERROR(__xludf.DUMMYFUNCTION("""COMPUTED_VALUE"""),5.0)</f>
        <v>5</v>
      </c>
      <c r="U4" s="52">
        <f>IFERROR(__xludf.DUMMYFUNCTION("""COMPUTED_VALUE"""),5.0)</f>
        <v>5</v>
      </c>
      <c r="V4" s="52">
        <f>IFERROR(__xludf.DUMMYFUNCTION("""COMPUTED_VALUE"""),38.0)</f>
        <v>38</v>
      </c>
      <c r="W4" s="52">
        <f>IFERROR(__xludf.DUMMYFUNCTION("""COMPUTED_VALUE"""),77.0)</f>
        <v>77</v>
      </c>
    </row>
    <row r="5">
      <c r="A5" s="47">
        <v>3.0</v>
      </c>
      <c r="B5" s="52" t="str">
        <f>IFERROR(__xludf.DUMMYFUNCTION("""COMPUTED_VALUE"""),"Conner Cryer")</f>
        <v>Conner Cryer</v>
      </c>
      <c r="C5" s="52">
        <f>IFERROR(__xludf.DUMMYFUNCTION("""COMPUTED_VALUE"""),4.0)</f>
        <v>4</v>
      </c>
      <c r="D5" s="52">
        <f>IFERROR(__xludf.DUMMYFUNCTION("""COMPUTED_VALUE"""),5.0)</f>
        <v>5</v>
      </c>
      <c r="E5" s="52">
        <f>IFERROR(__xludf.DUMMYFUNCTION("""COMPUTED_VALUE"""),2.0)</f>
        <v>2</v>
      </c>
      <c r="F5" s="52">
        <f>IFERROR(__xludf.DUMMYFUNCTION("""COMPUTED_VALUE"""),5.0)</f>
        <v>5</v>
      </c>
      <c r="G5" s="52">
        <f>IFERROR(__xludf.DUMMYFUNCTION("""COMPUTED_VALUE"""),4.0)</f>
        <v>4</v>
      </c>
      <c r="H5" s="52">
        <f>IFERROR(__xludf.DUMMYFUNCTION("""COMPUTED_VALUE"""),5.0)</f>
        <v>5</v>
      </c>
      <c r="I5" s="52">
        <f>IFERROR(__xludf.DUMMYFUNCTION("""COMPUTED_VALUE"""),4.0)</f>
        <v>4</v>
      </c>
      <c r="J5" s="52">
        <f>IFERROR(__xludf.DUMMYFUNCTION("""COMPUTED_VALUE"""),4.0)</f>
        <v>4</v>
      </c>
      <c r="K5" s="52">
        <f>IFERROR(__xludf.DUMMYFUNCTION("""COMPUTED_VALUE"""),4.0)</f>
        <v>4</v>
      </c>
      <c r="L5" s="52">
        <f>IFERROR(__xludf.DUMMYFUNCTION("""COMPUTED_VALUE"""),37.0)</f>
        <v>37</v>
      </c>
      <c r="M5" s="52">
        <f>IFERROR(__xludf.DUMMYFUNCTION("""COMPUTED_VALUE"""),7.0)</f>
        <v>7</v>
      </c>
      <c r="N5" s="52">
        <f>IFERROR(__xludf.DUMMYFUNCTION("""COMPUTED_VALUE"""),3.0)</f>
        <v>3</v>
      </c>
      <c r="O5" s="52">
        <f>IFERROR(__xludf.DUMMYFUNCTION("""COMPUTED_VALUE"""),4.0)</f>
        <v>4</v>
      </c>
      <c r="P5" s="52">
        <f>IFERROR(__xludf.DUMMYFUNCTION("""COMPUTED_VALUE"""),4.0)</f>
        <v>4</v>
      </c>
      <c r="Q5" s="52">
        <f>IFERROR(__xludf.DUMMYFUNCTION("""COMPUTED_VALUE"""),4.0)</f>
        <v>4</v>
      </c>
      <c r="R5" s="52">
        <f>IFERROR(__xludf.DUMMYFUNCTION("""COMPUTED_VALUE"""),4.0)</f>
        <v>4</v>
      </c>
      <c r="S5" s="52">
        <f>IFERROR(__xludf.DUMMYFUNCTION("""COMPUTED_VALUE"""),6.0)</f>
        <v>6</v>
      </c>
      <c r="T5" s="52">
        <f>IFERROR(__xludf.DUMMYFUNCTION("""COMPUTED_VALUE"""),3.0)</f>
        <v>3</v>
      </c>
      <c r="U5" s="52">
        <f>IFERROR(__xludf.DUMMYFUNCTION("""COMPUTED_VALUE"""),6.0)</f>
        <v>6</v>
      </c>
      <c r="V5" s="52">
        <f>IFERROR(__xludf.DUMMYFUNCTION("""COMPUTED_VALUE"""),41.0)</f>
        <v>41</v>
      </c>
      <c r="W5" s="52">
        <f>IFERROR(__xludf.DUMMYFUNCTION("""COMPUTED_VALUE"""),78.0)</f>
        <v>78</v>
      </c>
    </row>
    <row r="6">
      <c r="A6" s="47">
        <v>4.0</v>
      </c>
      <c r="B6" s="52" t="str">
        <f>IFERROR(__xludf.DUMMYFUNCTION("""COMPUTED_VALUE"""),"Max Gardner")</f>
        <v>Max Gardner</v>
      </c>
      <c r="C6" s="52">
        <f>IFERROR(__xludf.DUMMYFUNCTION("""COMPUTED_VALUE"""),4.0)</f>
        <v>4</v>
      </c>
      <c r="D6" s="52">
        <f>IFERROR(__xludf.DUMMYFUNCTION("""COMPUTED_VALUE"""),6.0)</f>
        <v>6</v>
      </c>
      <c r="E6" s="52">
        <f>IFERROR(__xludf.DUMMYFUNCTION("""COMPUTED_VALUE"""),4.0)</f>
        <v>4</v>
      </c>
      <c r="F6" s="52">
        <f>IFERROR(__xludf.DUMMYFUNCTION("""COMPUTED_VALUE"""),5.0)</f>
        <v>5</v>
      </c>
      <c r="G6" s="52">
        <f>IFERROR(__xludf.DUMMYFUNCTION("""COMPUTED_VALUE"""),5.0)</f>
        <v>5</v>
      </c>
      <c r="H6" s="52">
        <f>IFERROR(__xludf.DUMMYFUNCTION("""COMPUTED_VALUE"""),4.0)</f>
        <v>4</v>
      </c>
      <c r="I6" s="52">
        <f>IFERROR(__xludf.DUMMYFUNCTION("""COMPUTED_VALUE"""),3.0)</f>
        <v>3</v>
      </c>
      <c r="J6" s="52">
        <f>IFERROR(__xludf.DUMMYFUNCTION("""COMPUTED_VALUE"""),5.0)</f>
        <v>5</v>
      </c>
      <c r="K6" s="52">
        <f>IFERROR(__xludf.DUMMYFUNCTION("""COMPUTED_VALUE"""),3.0)</f>
        <v>3</v>
      </c>
      <c r="L6" s="52">
        <f>IFERROR(__xludf.DUMMYFUNCTION("""COMPUTED_VALUE"""),39.0)</f>
        <v>39</v>
      </c>
      <c r="M6" s="52">
        <f>IFERROR(__xludf.DUMMYFUNCTION("""COMPUTED_VALUE"""),5.0)</f>
        <v>5</v>
      </c>
      <c r="N6" s="52">
        <f>IFERROR(__xludf.DUMMYFUNCTION("""COMPUTED_VALUE"""),4.0)</f>
        <v>4</v>
      </c>
      <c r="O6" s="52">
        <f>IFERROR(__xludf.DUMMYFUNCTION("""COMPUTED_VALUE"""),4.0)</f>
        <v>4</v>
      </c>
      <c r="P6" s="52">
        <f>IFERROR(__xludf.DUMMYFUNCTION("""COMPUTED_VALUE"""),3.0)</f>
        <v>3</v>
      </c>
      <c r="Q6" s="52">
        <f>IFERROR(__xludf.DUMMYFUNCTION("""COMPUTED_VALUE"""),4.0)</f>
        <v>4</v>
      </c>
      <c r="R6" s="52">
        <f>IFERROR(__xludf.DUMMYFUNCTION("""COMPUTED_VALUE"""),3.0)</f>
        <v>3</v>
      </c>
      <c r="S6" s="52">
        <f>IFERROR(__xludf.DUMMYFUNCTION("""COMPUTED_VALUE"""),4.0)</f>
        <v>4</v>
      </c>
      <c r="T6" s="52">
        <f>IFERROR(__xludf.DUMMYFUNCTION("""COMPUTED_VALUE"""),3.0)</f>
        <v>3</v>
      </c>
      <c r="U6" s="52">
        <f>IFERROR(__xludf.DUMMYFUNCTION("""COMPUTED_VALUE"""),6.0)</f>
        <v>6</v>
      </c>
      <c r="V6" s="52">
        <f>IFERROR(__xludf.DUMMYFUNCTION("""COMPUTED_VALUE"""),36.0)</f>
        <v>36</v>
      </c>
      <c r="W6" s="52">
        <f>IFERROR(__xludf.DUMMYFUNCTION("""COMPUTED_VALUE"""),75.0)</f>
        <v>75</v>
      </c>
    </row>
    <row r="7">
      <c r="A7" s="47">
        <v>5.0</v>
      </c>
      <c r="B7" s="52" t="str">
        <f>IFERROR(__xludf.DUMMYFUNCTION("""COMPUTED_VALUE"""),"David Darrah")</f>
        <v>David Darrah</v>
      </c>
      <c r="C7" s="52">
        <f>IFERROR(__xludf.DUMMYFUNCTION("""COMPUTED_VALUE"""),5.0)</f>
        <v>5</v>
      </c>
      <c r="D7" s="52">
        <f>IFERROR(__xludf.DUMMYFUNCTION("""COMPUTED_VALUE"""),6.0)</f>
        <v>6</v>
      </c>
      <c r="E7" s="52">
        <f>IFERROR(__xludf.DUMMYFUNCTION("""COMPUTED_VALUE"""),3.0)</f>
        <v>3</v>
      </c>
      <c r="F7" s="52">
        <f>IFERROR(__xludf.DUMMYFUNCTION("""COMPUTED_VALUE"""),6.0)</f>
        <v>6</v>
      </c>
      <c r="G7" s="52">
        <f>IFERROR(__xludf.DUMMYFUNCTION("""COMPUTED_VALUE"""),5.0)</f>
        <v>5</v>
      </c>
      <c r="H7" s="52">
        <f>IFERROR(__xludf.DUMMYFUNCTION("""COMPUTED_VALUE"""),5.0)</f>
        <v>5</v>
      </c>
      <c r="I7" s="52">
        <f>IFERROR(__xludf.DUMMYFUNCTION("""COMPUTED_VALUE"""),3.0)</f>
        <v>3</v>
      </c>
      <c r="J7" s="52">
        <f>IFERROR(__xludf.DUMMYFUNCTION("""COMPUTED_VALUE"""),5.0)</f>
        <v>5</v>
      </c>
      <c r="K7" s="52">
        <f>IFERROR(__xludf.DUMMYFUNCTION("""COMPUTED_VALUE"""),5.0)</f>
        <v>5</v>
      </c>
      <c r="L7" s="52">
        <f>IFERROR(__xludf.DUMMYFUNCTION("""COMPUTED_VALUE"""),43.0)</f>
        <v>43</v>
      </c>
      <c r="M7" s="52">
        <f>IFERROR(__xludf.DUMMYFUNCTION("""COMPUTED_VALUE"""),6.0)</f>
        <v>6</v>
      </c>
      <c r="N7" s="52">
        <f>IFERROR(__xludf.DUMMYFUNCTION("""COMPUTED_VALUE"""),4.0)</f>
        <v>4</v>
      </c>
      <c r="O7" s="52">
        <f>IFERROR(__xludf.DUMMYFUNCTION("""COMPUTED_VALUE"""),5.0)</f>
        <v>5</v>
      </c>
      <c r="P7" s="52">
        <f>IFERROR(__xludf.DUMMYFUNCTION("""COMPUTED_VALUE"""),5.0)</f>
        <v>5</v>
      </c>
      <c r="Q7" s="52">
        <f>IFERROR(__xludf.DUMMYFUNCTION("""COMPUTED_VALUE"""),4.0)</f>
        <v>4</v>
      </c>
      <c r="R7" s="52">
        <f>IFERROR(__xludf.DUMMYFUNCTION("""COMPUTED_VALUE"""),4.0)</f>
        <v>4</v>
      </c>
      <c r="S7" s="52">
        <f>IFERROR(__xludf.DUMMYFUNCTION("""COMPUTED_VALUE"""),5.0)</f>
        <v>5</v>
      </c>
      <c r="T7" s="52">
        <f>IFERROR(__xludf.DUMMYFUNCTION("""COMPUTED_VALUE"""),3.0)</f>
        <v>3</v>
      </c>
      <c r="U7" s="52">
        <f>IFERROR(__xludf.DUMMYFUNCTION("""COMPUTED_VALUE"""),5.0)</f>
        <v>5</v>
      </c>
      <c r="V7" s="52">
        <f>IFERROR(__xludf.DUMMYFUNCTION("""COMPUTED_VALUE"""),41.0)</f>
        <v>41</v>
      </c>
      <c r="W7" s="52">
        <f>IFERROR(__xludf.DUMMYFUNCTION("""COMPUTED_VALUE"""),84.0)</f>
        <v>84</v>
      </c>
    </row>
    <row r="8">
      <c r="A8" s="47">
        <v>6.0</v>
      </c>
      <c r="B8" s="52" t="str">
        <f>IFERROR(__xludf.DUMMYFUNCTION("""COMPUTED_VALUE"""),"Joshua Wassmer")</f>
        <v>Joshua Wassmer</v>
      </c>
      <c r="C8" s="52">
        <f>IFERROR(__xludf.DUMMYFUNCTION("""COMPUTED_VALUE"""),4.0)</f>
        <v>4</v>
      </c>
      <c r="D8" s="52">
        <f>IFERROR(__xludf.DUMMYFUNCTION("""COMPUTED_VALUE"""),6.0)</f>
        <v>6</v>
      </c>
      <c r="E8" s="52">
        <f>IFERROR(__xludf.DUMMYFUNCTION("""COMPUTED_VALUE"""),3.0)</f>
        <v>3</v>
      </c>
      <c r="F8" s="52">
        <f>IFERROR(__xludf.DUMMYFUNCTION("""COMPUTED_VALUE"""),5.0)</f>
        <v>5</v>
      </c>
      <c r="G8" s="52">
        <f>IFERROR(__xludf.DUMMYFUNCTION("""COMPUTED_VALUE"""),4.0)</f>
        <v>4</v>
      </c>
      <c r="H8" s="52">
        <f>IFERROR(__xludf.DUMMYFUNCTION("""COMPUTED_VALUE"""),4.0)</f>
        <v>4</v>
      </c>
      <c r="I8" s="52">
        <f>IFERROR(__xludf.DUMMYFUNCTION("""COMPUTED_VALUE"""),3.0)</f>
        <v>3</v>
      </c>
      <c r="J8" s="52">
        <f>IFERROR(__xludf.DUMMYFUNCTION("""COMPUTED_VALUE"""),4.0)</f>
        <v>4</v>
      </c>
      <c r="K8" s="52">
        <f>IFERROR(__xludf.DUMMYFUNCTION("""COMPUTED_VALUE"""),4.0)</f>
        <v>4</v>
      </c>
      <c r="L8" s="52">
        <f>IFERROR(__xludf.DUMMYFUNCTION("""COMPUTED_VALUE"""),37.0)</f>
        <v>37</v>
      </c>
      <c r="M8" s="52">
        <f>IFERROR(__xludf.DUMMYFUNCTION("""COMPUTED_VALUE"""),6.0)</f>
        <v>6</v>
      </c>
      <c r="N8" s="52">
        <f>IFERROR(__xludf.DUMMYFUNCTION("""COMPUTED_VALUE"""),4.0)</f>
        <v>4</v>
      </c>
      <c r="O8" s="52">
        <f>IFERROR(__xludf.DUMMYFUNCTION("""COMPUTED_VALUE"""),4.0)</f>
        <v>4</v>
      </c>
      <c r="P8" s="52">
        <f>IFERROR(__xludf.DUMMYFUNCTION("""COMPUTED_VALUE"""),4.0)</f>
        <v>4</v>
      </c>
      <c r="Q8" s="52">
        <f>IFERROR(__xludf.DUMMYFUNCTION("""COMPUTED_VALUE"""),4.0)</f>
        <v>4</v>
      </c>
      <c r="R8" s="52">
        <f>IFERROR(__xludf.DUMMYFUNCTION("""COMPUTED_VALUE"""),5.0)</f>
        <v>5</v>
      </c>
      <c r="S8" s="52">
        <f>IFERROR(__xludf.DUMMYFUNCTION("""COMPUTED_VALUE"""),5.0)</f>
        <v>5</v>
      </c>
      <c r="T8" s="52">
        <f>IFERROR(__xludf.DUMMYFUNCTION("""COMPUTED_VALUE"""),4.0)</f>
        <v>4</v>
      </c>
      <c r="U8" s="52">
        <f>IFERROR(__xludf.DUMMYFUNCTION("""COMPUTED_VALUE"""),5.0)</f>
        <v>5</v>
      </c>
      <c r="V8" s="52">
        <f>IFERROR(__xludf.DUMMYFUNCTION("""COMPUTED_VALUE"""),41.0)</f>
        <v>41</v>
      </c>
      <c r="W8" s="52">
        <f>IFERROR(__xludf.DUMMYFUNCTION("""COMPUTED_VALUE"""),78.0)</f>
        <v>78</v>
      </c>
    </row>
    <row r="9">
      <c r="A9" s="47">
        <v>7.0</v>
      </c>
      <c r="B9" s="52" t="str">
        <f>IFERROR(__xludf.DUMMYFUNCTION("""COMPUTED_VALUE"""),"Jax Brewer")</f>
        <v>Jax Brewer</v>
      </c>
      <c r="C9" s="52">
        <f>IFERROR(__xludf.DUMMYFUNCTION("""COMPUTED_VALUE"""),4.0)</f>
        <v>4</v>
      </c>
      <c r="D9" s="52">
        <f>IFERROR(__xludf.DUMMYFUNCTION("""COMPUTED_VALUE"""),5.0)</f>
        <v>5</v>
      </c>
      <c r="E9" s="52">
        <f>IFERROR(__xludf.DUMMYFUNCTION("""COMPUTED_VALUE"""),3.0)</f>
        <v>3</v>
      </c>
      <c r="F9" s="52">
        <f>IFERROR(__xludf.DUMMYFUNCTION("""COMPUTED_VALUE"""),4.0)</f>
        <v>4</v>
      </c>
      <c r="G9" s="52">
        <f>IFERROR(__xludf.DUMMYFUNCTION("""COMPUTED_VALUE"""),4.0)</f>
        <v>4</v>
      </c>
      <c r="H9" s="52">
        <f>IFERROR(__xludf.DUMMYFUNCTION("""COMPUTED_VALUE"""),6.0)</f>
        <v>6</v>
      </c>
      <c r="I9" s="52">
        <f>IFERROR(__xludf.DUMMYFUNCTION("""COMPUTED_VALUE"""),4.0)</f>
        <v>4</v>
      </c>
      <c r="J9" s="52">
        <f>IFERROR(__xludf.DUMMYFUNCTION("""COMPUTED_VALUE"""),4.0)</f>
        <v>4</v>
      </c>
      <c r="K9" s="52">
        <f>IFERROR(__xludf.DUMMYFUNCTION("""COMPUTED_VALUE"""),3.0)</f>
        <v>3</v>
      </c>
      <c r="L9" s="52">
        <f>IFERROR(__xludf.DUMMYFUNCTION("""COMPUTED_VALUE"""),37.0)</f>
        <v>37</v>
      </c>
      <c r="M9" s="52">
        <f>IFERROR(__xludf.DUMMYFUNCTION("""COMPUTED_VALUE"""),6.0)</f>
        <v>6</v>
      </c>
      <c r="N9" s="52">
        <f>IFERROR(__xludf.DUMMYFUNCTION("""COMPUTED_VALUE"""),4.0)</f>
        <v>4</v>
      </c>
      <c r="O9" s="52">
        <f>IFERROR(__xludf.DUMMYFUNCTION("""COMPUTED_VALUE"""),4.0)</f>
        <v>4</v>
      </c>
      <c r="P9" s="52">
        <f>IFERROR(__xludf.DUMMYFUNCTION("""COMPUTED_VALUE"""),3.0)</f>
        <v>3</v>
      </c>
      <c r="Q9" s="52">
        <f>IFERROR(__xludf.DUMMYFUNCTION("""COMPUTED_VALUE"""),4.0)</f>
        <v>4</v>
      </c>
      <c r="R9" s="52">
        <f>IFERROR(__xludf.DUMMYFUNCTION("""COMPUTED_VALUE"""),4.0)</f>
        <v>4</v>
      </c>
      <c r="S9" s="52">
        <f>IFERROR(__xludf.DUMMYFUNCTION("""COMPUTED_VALUE"""),6.0)</f>
        <v>6</v>
      </c>
      <c r="T9" s="52">
        <f>IFERROR(__xludf.DUMMYFUNCTION("""COMPUTED_VALUE"""),3.0)</f>
        <v>3</v>
      </c>
      <c r="U9" s="52">
        <f>IFERROR(__xludf.DUMMYFUNCTION("""COMPUTED_VALUE"""),4.0)</f>
        <v>4</v>
      </c>
      <c r="V9" s="52">
        <f>IFERROR(__xludf.DUMMYFUNCTION("""COMPUTED_VALUE"""),38.0)</f>
        <v>38</v>
      </c>
      <c r="W9" s="52">
        <f>IFERROR(__xludf.DUMMYFUNCTION("""COMPUTED_VALUE"""),75.0)</f>
        <v>75</v>
      </c>
    </row>
    <row r="10">
      <c r="A10" s="47">
        <v>8.0</v>
      </c>
      <c r="B10" s="52" t="str">
        <f>IFERROR(__xludf.DUMMYFUNCTION("""COMPUTED_VALUE"""),"Noah Fiks")</f>
        <v>Noah Fiks</v>
      </c>
      <c r="C10" s="52">
        <f>IFERROR(__xludf.DUMMYFUNCTION("""COMPUTED_VALUE"""),4.0)</f>
        <v>4</v>
      </c>
      <c r="D10" s="52">
        <f>IFERROR(__xludf.DUMMYFUNCTION("""COMPUTED_VALUE"""),5.0)</f>
        <v>5</v>
      </c>
      <c r="E10" s="52">
        <f>IFERROR(__xludf.DUMMYFUNCTION("""COMPUTED_VALUE"""),3.0)</f>
        <v>3</v>
      </c>
      <c r="F10" s="52">
        <f>IFERROR(__xludf.DUMMYFUNCTION("""COMPUTED_VALUE"""),6.0)</f>
        <v>6</v>
      </c>
      <c r="G10" s="52">
        <f>IFERROR(__xludf.DUMMYFUNCTION("""COMPUTED_VALUE"""),4.0)</f>
        <v>4</v>
      </c>
      <c r="H10" s="52">
        <f>IFERROR(__xludf.DUMMYFUNCTION("""COMPUTED_VALUE"""),4.0)</f>
        <v>4</v>
      </c>
      <c r="I10" s="52">
        <f>IFERROR(__xludf.DUMMYFUNCTION("""COMPUTED_VALUE"""),3.0)</f>
        <v>3</v>
      </c>
      <c r="J10" s="52">
        <f>IFERROR(__xludf.DUMMYFUNCTION("""COMPUTED_VALUE"""),5.0)</f>
        <v>5</v>
      </c>
      <c r="K10" s="52">
        <f>IFERROR(__xludf.DUMMYFUNCTION("""COMPUTED_VALUE"""),5.0)</f>
        <v>5</v>
      </c>
      <c r="L10" s="52">
        <f>IFERROR(__xludf.DUMMYFUNCTION("""COMPUTED_VALUE"""),39.0)</f>
        <v>39</v>
      </c>
      <c r="M10" s="52">
        <f>IFERROR(__xludf.DUMMYFUNCTION("""COMPUTED_VALUE"""),5.0)</f>
        <v>5</v>
      </c>
      <c r="N10" s="52">
        <f>IFERROR(__xludf.DUMMYFUNCTION("""COMPUTED_VALUE"""),4.0)</f>
        <v>4</v>
      </c>
      <c r="O10" s="52">
        <f>IFERROR(__xludf.DUMMYFUNCTION("""COMPUTED_VALUE"""),4.0)</f>
        <v>4</v>
      </c>
      <c r="P10" s="52">
        <f>IFERROR(__xludf.DUMMYFUNCTION("""COMPUTED_VALUE"""),3.0)</f>
        <v>3</v>
      </c>
      <c r="Q10" s="52">
        <f>IFERROR(__xludf.DUMMYFUNCTION("""COMPUTED_VALUE"""),4.0)</f>
        <v>4</v>
      </c>
      <c r="R10" s="52">
        <f>IFERROR(__xludf.DUMMYFUNCTION("""COMPUTED_VALUE"""),5.0)</f>
        <v>5</v>
      </c>
      <c r="S10" s="52">
        <f>IFERROR(__xludf.DUMMYFUNCTION("""COMPUTED_VALUE"""),6.0)</f>
        <v>6</v>
      </c>
      <c r="T10" s="52">
        <f>IFERROR(__xludf.DUMMYFUNCTION("""COMPUTED_VALUE"""),4.0)</f>
        <v>4</v>
      </c>
      <c r="U10" s="52">
        <f>IFERROR(__xludf.DUMMYFUNCTION("""COMPUTED_VALUE"""),4.0)</f>
        <v>4</v>
      </c>
      <c r="V10" s="52">
        <f>IFERROR(__xludf.DUMMYFUNCTION("""COMPUTED_VALUE"""),39.0)</f>
        <v>39</v>
      </c>
      <c r="W10" s="52">
        <f>IFERROR(__xludf.DUMMYFUNCTION("""COMPUTED_VALUE"""),78.0)</f>
        <v>78</v>
      </c>
    </row>
    <row r="11">
      <c r="A11" s="47">
        <v>9.0</v>
      </c>
      <c r="B11" s="52" t="str">
        <f>IFERROR(__xludf.DUMMYFUNCTION("""COMPUTED_VALUE"""),"Ryan Hill")</f>
        <v>Ryan Hill</v>
      </c>
      <c r="C11" s="52">
        <f>IFERROR(__xludf.DUMMYFUNCTION("""COMPUTED_VALUE"""),4.0)</f>
        <v>4</v>
      </c>
      <c r="D11" s="52">
        <f>IFERROR(__xludf.DUMMYFUNCTION("""COMPUTED_VALUE"""),6.0)</f>
        <v>6</v>
      </c>
      <c r="E11" s="52">
        <f>IFERROR(__xludf.DUMMYFUNCTION("""COMPUTED_VALUE"""),3.0)</f>
        <v>3</v>
      </c>
      <c r="F11" s="52">
        <f>IFERROR(__xludf.DUMMYFUNCTION("""COMPUTED_VALUE"""),6.0)</f>
        <v>6</v>
      </c>
      <c r="G11" s="52">
        <f>IFERROR(__xludf.DUMMYFUNCTION("""COMPUTED_VALUE"""),4.0)</f>
        <v>4</v>
      </c>
      <c r="H11" s="52">
        <f>IFERROR(__xludf.DUMMYFUNCTION("""COMPUTED_VALUE"""),4.0)</f>
        <v>4</v>
      </c>
      <c r="I11" s="52">
        <f>IFERROR(__xludf.DUMMYFUNCTION("""COMPUTED_VALUE"""),3.0)</f>
        <v>3</v>
      </c>
      <c r="J11" s="52">
        <f>IFERROR(__xludf.DUMMYFUNCTION("""COMPUTED_VALUE"""),4.0)</f>
        <v>4</v>
      </c>
      <c r="K11" s="52">
        <f>IFERROR(__xludf.DUMMYFUNCTION("""COMPUTED_VALUE"""),5.0)</f>
        <v>5</v>
      </c>
      <c r="L11" s="52">
        <f>IFERROR(__xludf.DUMMYFUNCTION("""COMPUTED_VALUE"""),39.0)</f>
        <v>39</v>
      </c>
      <c r="M11" s="52">
        <f>IFERROR(__xludf.DUMMYFUNCTION("""COMPUTED_VALUE"""),8.0)</f>
        <v>8</v>
      </c>
      <c r="N11" s="52">
        <f>IFERROR(__xludf.DUMMYFUNCTION("""COMPUTED_VALUE"""),4.0)</f>
        <v>4</v>
      </c>
      <c r="O11" s="52">
        <f>IFERROR(__xludf.DUMMYFUNCTION("""COMPUTED_VALUE"""),5.0)</f>
        <v>5</v>
      </c>
      <c r="P11" s="52">
        <f>IFERROR(__xludf.DUMMYFUNCTION("""COMPUTED_VALUE"""),4.0)</f>
        <v>4</v>
      </c>
      <c r="Q11" s="52">
        <f>IFERROR(__xludf.DUMMYFUNCTION("""COMPUTED_VALUE"""),4.0)</f>
        <v>4</v>
      </c>
      <c r="R11" s="52">
        <f>IFERROR(__xludf.DUMMYFUNCTION("""COMPUTED_VALUE"""),4.0)</f>
        <v>4</v>
      </c>
      <c r="S11" s="52">
        <f>IFERROR(__xludf.DUMMYFUNCTION("""COMPUTED_VALUE"""),5.0)</f>
        <v>5</v>
      </c>
      <c r="T11" s="52">
        <f>IFERROR(__xludf.DUMMYFUNCTION("""COMPUTED_VALUE"""),3.0)</f>
        <v>3</v>
      </c>
      <c r="U11" s="52">
        <f>IFERROR(__xludf.DUMMYFUNCTION("""COMPUTED_VALUE"""),5.0)</f>
        <v>5</v>
      </c>
      <c r="V11" s="52">
        <f>IFERROR(__xludf.DUMMYFUNCTION("""COMPUTED_VALUE"""),42.0)</f>
        <v>42</v>
      </c>
      <c r="W11" s="52">
        <f>IFERROR(__xludf.DUMMYFUNCTION("""COMPUTED_VALUE"""),81.0)</f>
        <v>81</v>
      </c>
    </row>
    <row r="12">
      <c r="A12" s="47">
        <v>10.0</v>
      </c>
      <c r="B12" s="52" t="str">
        <f>IFERROR(__xludf.DUMMYFUNCTION("""COMPUTED_VALUE"""),"Sam Arnold")</f>
        <v>Sam Arnold</v>
      </c>
      <c r="C12" s="52">
        <f>IFERROR(__xludf.DUMMYFUNCTION("""COMPUTED_VALUE"""),4.0)</f>
        <v>4</v>
      </c>
      <c r="D12" s="52">
        <f>IFERROR(__xludf.DUMMYFUNCTION("""COMPUTED_VALUE"""),6.0)</f>
        <v>6</v>
      </c>
      <c r="E12" s="52">
        <f>IFERROR(__xludf.DUMMYFUNCTION("""COMPUTED_VALUE"""),3.0)</f>
        <v>3</v>
      </c>
      <c r="F12" s="52">
        <f>IFERROR(__xludf.DUMMYFUNCTION("""COMPUTED_VALUE"""),5.0)</f>
        <v>5</v>
      </c>
      <c r="G12" s="52">
        <f>IFERROR(__xludf.DUMMYFUNCTION("""COMPUTED_VALUE"""),4.0)</f>
        <v>4</v>
      </c>
      <c r="H12" s="52">
        <f>IFERROR(__xludf.DUMMYFUNCTION("""COMPUTED_VALUE"""),4.0)</f>
        <v>4</v>
      </c>
      <c r="I12" s="52">
        <f>IFERROR(__xludf.DUMMYFUNCTION("""COMPUTED_VALUE"""),3.0)</f>
        <v>3</v>
      </c>
      <c r="J12" s="52">
        <f>IFERROR(__xludf.DUMMYFUNCTION("""COMPUTED_VALUE"""),5.0)</f>
        <v>5</v>
      </c>
      <c r="K12" s="52">
        <f>IFERROR(__xludf.DUMMYFUNCTION("""COMPUTED_VALUE"""),4.0)</f>
        <v>4</v>
      </c>
      <c r="L12" s="52">
        <f>IFERROR(__xludf.DUMMYFUNCTION("""COMPUTED_VALUE"""),38.0)</f>
        <v>38</v>
      </c>
      <c r="M12" s="52">
        <f>IFERROR(__xludf.DUMMYFUNCTION("""COMPUTED_VALUE"""),6.0)</f>
        <v>6</v>
      </c>
      <c r="N12" s="52">
        <f>IFERROR(__xludf.DUMMYFUNCTION("""COMPUTED_VALUE"""),5.0)</f>
        <v>5</v>
      </c>
      <c r="O12" s="52">
        <f>IFERROR(__xludf.DUMMYFUNCTION("""COMPUTED_VALUE"""),4.0)</f>
        <v>4</v>
      </c>
      <c r="P12" s="52">
        <f>IFERROR(__xludf.DUMMYFUNCTION("""COMPUTED_VALUE"""),3.0)</f>
        <v>3</v>
      </c>
      <c r="Q12" s="52">
        <f>IFERROR(__xludf.DUMMYFUNCTION("""COMPUTED_VALUE"""),6.0)</f>
        <v>6</v>
      </c>
      <c r="R12" s="52">
        <f>IFERROR(__xludf.DUMMYFUNCTION("""COMPUTED_VALUE"""),4.0)</f>
        <v>4</v>
      </c>
      <c r="S12" s="52">
        <f>IFERROR(__xludf.DUMMYFUNCTION("""COMPUTED_VALUE"""),6.0)</f>
        <v>6</v>
      </c>
      <c r="T12" s="52">
        <f>IFERROR(__xludf.DUMMYFUNCTION("""COMPUTED_VALUE"""),3.0)</f>
        <v>3</v>
      </c>
      <c r="U12" s="52">
        <f>IFERROR(__xludf.DUMMYFUNCTION("""COMPUTED_VALUE"""),4.0)</f>
        <v>4</v>
      </c>
      <c r="V12" s="52">
        <f>IFERROR(__xludf.DUMMYFUNCTION("""COMPUTED_VALUE"""),41.0)</f>
        <v>41</v>
      </c>
      <c r="W12" s="52">
        <f>IFERROR(__xludf.DUMMYFUNCTION("""COMPUTED_VALUE"""),79.0)</f>
        <v>79</v>
      </c>
    </row>
    <row r="13">
      <c r="A13" s="47">
        <v>11.0</v>
      </c>
      <c r="B13" s="52" t="str">
        <f>IFERROR(__xludf.DUMMYFUNCTION("""COMPUTED_VALUE"""),"Jaeden Ellis")</f>
        <v>Jaeden Ellis</v>
      </c>
      <c r="C13" s="52">
        <f>IFERROR(__xludf.DUMMYFUNCTION("""COMPUTED_VALUE"""),3.0)</f>
        <v>3</v>
      </c>
      <c r="D13" s="52">
        <f>IFERROR(__xludf.DUMMYFUNCTION("""COMPUTED_VALUE"""),5.0)</f>
        <v>5</v>
      </c>
      <c r="E13" s="52">
        <f>IFERROR(__xludf.DUMMYFUNCTION("""COMPUTED_VALUE"""),3.0)</f>
        <v>3</v>
      </c>
      <c r="F13" s="52">
        <f>IFERROR(__xludf.DUMMYFUNCTION("""COMPUTED_VALUE"""),5.0)</f>
        <v>5</v>
      </c>
      <c r="G13" s="52">
        <f>IFERROR(__xludf.DUMMYFUNCTION("""COMPUTED_VALUE"""),3.0)</f>
        <v>3</v>
      </c>
      <c r="H13" s="52">
        <f>IFERROR(__xludf.DUMMYFUNCTION("""COMPUTED_VALUE"""),5.0)</f>
        <v>5</v>
      </c>
      <c r="I13" s="52">
        <f>IFERROR(__xludf.DUMMYFUNCTION("""COMPUTED_VALUE"""),3.0)</f>
        <v>3</v>
      </c>
      <c r="J13" s="52">
        <f>IFERROR(__xludf.DUMMYFUNCTION("""COMPUTED_VALUE"""),4.0)</f>
        <v>4</v>
      </c>
      <c r="K13" s="52">
        <f>IFERROR(__xludf.DUMMYFUNCTION("""COMPUTED_VALUE"""),4.0)</f>
        <v>4</v>
      </c>
      <c r="L13" s="52">
        <f>IFERROR(__xludf.DUMMYFUNCTION("""COMPUTED_VALUE"""),35.0)</f>
        <v>35</v>
      </c>
      <c r="M13" s="52">
        <f>IFERROR(__xludf.DUMMYFUNCTION("""COMPUTED_VALUE"""),6.0)</f>
        <v>6</v>
      </c>
      <c r="N13" s="52">
        <f>IFERROR(__xludf.DUMMYFUNCTION("""COMPUTED_VALUE"""),4.0)</f>
        <v>4</v>
      </c>
      <c r="O13" s="52">
        <f>IFERROR(__xludf.DUMMYFUNCTION("""COMPUTED_VALUE"""),4.0)</f>
        <v>4</v>
      </c>
      <c r="P13" s="52">
        <f>IFERROR(__xludf.DUMMYFUNCTION("""COMPUTED_VALUE"""),5.0)</f>
        <v>5</v>
      </c>
      <c r="Q13" s="52">
        <f>IFERROR(__xludf.DUMMYFUNCTION("""COMPUTED_VALUE"""),4.0)</f>
        <v>4</v>
      </c>
      <c r="R13" s="52">
        <f>IFERROR(__xludf.DUMMYFUNCTION("""COMPUTED_VALUE"""),3.0)</f>
        <v>3</v>
      </c>
      <c r="S13" s="52">
        <f>IFERROR(__xludf.DUMMYFUNCTION("""COMPUTED_VALUE"""),5.0)</f>
        <v>5</v>
      </c>
      <c r="T13" s="52">
        <f>IFERROR(__xludf.DUMMYFUNCTION("""COMPUTED_VALUE"""),5.0)</f>
        <v>5</v>
      </c>
      <c r="U13" s="52">
        <f>IFERROR(__xludf.DUMMYFUNCTION("""COMPUTED_VALUE"""),3.0)</f>
        <v>3</v>
      </c>
      <c r="V13" s="52">
        <f>IFERROR(__xludf.DUMMYFUNCTION("""COMPUTED_VALUE"""),39.0)</f>
        <v>39</v>
      </c>
      <c r="W13" s="52">
        <f>IFERROR(__xludf.DUMMYFUNCTION("""COMPUTED_VALUE"""),74.0)</f>
        <v>74</v>
      </c>
    </row>
    <row r="14">
      <c r="A14" s="47">
        <v>12.0</v>
      </c>
      <c r="B14" s="52" t="str">
        <f>IFERROR(__xludf.DUMMYFUNCTION("""COMPUTED_VALUE"""),"Jacob Montano")</f>
        <v>Jacob Montano</v>
      </c>
      <c r="C14" s="52">
        <f>IFERROR(__xludf.DUMMYFUNCTION("""COMPUTED_VALUE"""),5.0)</f>
        <v>5</v>
      </c>
      <c r="D14" s="52">
        <f>IFERROR(__xludf.DUMMYFUNCTION("""COMPUTED_VALUE"""),5.0)</f>
        <v>5</v>
      </c>
      <c r="E14" s="52">
        <f>IFERROR(__xludf.DUMMYFUNCTION("""COMPUTED_VALUE"""),3.0)</f>
        <v>3</v>
      </c>
      <c r="F14" s="52">
        <f>IFERROR(__xludf.DUMMYFUNCTION("""COMPUTED_VALUE"""),3.0)</f>
        <v>3</v>
      </c>
      <c r="G14" s="52">
        <f>IFERROR(__xludf.DUMMYFUNCTION("""COMPUTED_VALUE"""),4.0)</f>
        <v>4</v>
      </c>
      <c r="H14" s="52">
        <f>IFERROR(__xludf.DUMMYFUNCTION("""COMPUTED_VALUE"""),4.0)</f>
        <v>4</v>
      </c>
      <c r="I14" s="52">
        <f>IFERROR(__xludf.DUMMYFUNCTION("""COMPUTED_VALUE"""),4.0)</f>
        <v>4</v>
      </c>
      <c r="J14" s="52">
        <f>IFERROR(__xludf.DUMMYFUNCTION("""COMPUTED_VALUE"""),4.0)</f>
        <v>4</v>
      </c>
      <c r="K14" s="52">
        <f>IFERROR(__xludf.DUMMYFUNCTION("""COMPUTED_VALUE"""),4.0)</f>
        <v>4</v>
      </c>
      <c r="L14" s="52">
        <f>IFERROR(__xludf.DUMMYFUNCTION("""COMPUTED_VALUE"""),36.0)</f>
        <v>36</v>
      </c>
      <c r="M14" s="52">
        <f>IFERROR(__xludf.DUMMYFUNCTION("""COMPUTED_VALUE"""),5.0)</f>
        <v>5</v>
      </c>
      <c r="N14" s="52">
        <f>IFERROR(__xludf.DUMMYFUNCTION("""COMPUTED_VALUE"""),3.0)</f>
        <v>3</v>
      </c>
      <c r="O14" s="52">
        <f>IFERROR(__xludf.DUMMYFUNCTION("""COMPUTED_VALUE"""),4.0)</f>
        <v>4</v>
      </c>
      <c r="P14" s="52">
        <f>IFERROR(__xludf.DUMMYFUNCTION("""COMPUTED_VALUE"""),4.0)</f>
        <v>4</v>
      </c>
      <c r="Q14" s="52">
        <f>IFERROR(__xludf.DUMMYFUNCTION("""COMPUTED_VALUE"""),4.0)</f>
        <v>4</v>
      </c>
      <c r="R14" s="52">
        <f>IFERROR(__xludf.DUMMYFUNCTION("""COMPUTED_VALUE"""),4.0)</f>
        <v>4</v>
      </c>
      <c r="S14" s="52">
        <f>IFERROR(__xludf.DUMMYFUNCTION("""COMPUTED_VALUE"""),4.0)</f>
        <v>4</v>
      </c>
      <c r="T14" s="52">
        <f>IFERROR(__xludf.DUMMYFUNCTION("""COMPUTED_VALUE"""),3.0)</f>
        <v>3</v>
      </c>
      <c r="U14" s="52">
        <f>IFERROR(__xludf.DUMMYFUNCTION("""COMPUTED_VALUE"""),5.0)</f>
        <v>5</v>
      </c>
      <c r="V14" s="52">
        <f>IFERROR(__xludf.DUMMYFUNCTION("""COMPUTED_VALUE"""),36.0)</f>
        <v>36</v>
      </c>
      <c r="W14" s="52">
        <f>IFERROR(__xludf.DUMMYFUNCTION("""COMPUTED_VALUE"""),72.0)</f>
        <v>72</v>
      </c>
    </row>
    <row r="15">
      <c r="A15" s="47">
        <v>13.0</v>
      </c>
      <c r="B15" s="52" t="str">
        <f>IFERROR(__xludf.DUMMYFUNCTION("""COMPUTED_VALUE"""),"Will Giger")</f>
        <v>Will Giger</v>
      </c>
      <c r="C15" s="52">
        <f>IFERROR(__xludf.DUMMYFUNCTION("""COMPUTED_VALUE"""),4.0)</f>
        <v>4</v>
      </c>
      <c r="D15" s="52">
        <f>IFERROR(__xludf.DUMMYFUNCTION("""COMPUTED_VALUE"""),5.0)</f>
        <v>5</v>
      </c>
      <c r="E15" s="52">
        <f>IFERROR(__xludf.DUMMYFUNCTION("""COMPUTED_VALUE"""),3.0)</f>
        <v>3</v>
      </c>
      <c r="F15" s="52">
        <f>IFERROR(__xludf.DUMMYFUNCTION("""COMPUTED_VALUE"""),4.0)</f>
        <v>4</v>
      </c>
      <c r="G15" s="52">
        <f>IFERROR(__xludf.DUMMYFUNCTION("""COMPUTED_VALUE"""),3.0)</f>
        <v>3</v>
      </c>
      <c r="H15" s="52">
        <f>IFERROR(__xludf.DUMMYFUNCTION("""COMPUTED_VALUE"""),5.0)</f>
        <v>5</v>
      </c>
      <c r="I15" s="52">
        <f>IFERROR(__xludf.DUMMYFUNCTION("""COMPUTED_VALUE"""),3.0)</f>
        <v>3</v>
      </c>
      <c r="J15" s="52">
        <f>IFERROR(__xludf.DUMMYFUNCTION("""COMPUTED_VALUE"""),3.0)</f>
        <v>3</v>
      </c>
      <c r="K15" s="52">
        <f>IFERROR(__xludf.DUMMYFUNCTION("""COMPUTED_VALUE"""),5.0)</f>
        <v>5</v>
      </c>
      <c r="L15" s="52">
        <f>IFERROR(__xludf.DUMMYFUNCTION("""COMPUTED_VALUE"""),35.0)</f>
        <v>35</v>
      </c>
      <c r="M15" s="52">
        <f>IFERROR(__xludf.DUMMYFUNCTION("""COMPUTED_VALUE"""),6.0)</f>
        <v>6</v>
      </c>
      <c r="N15" s="52">
        <f>IFERROR(__xludf.DUMMYFUNCTION("""COMPUTED_VALUE"""),4.0)</f>
        <v>4</v>
      </c>
      <c r="O15" s="52">
        <f>IFERROR(__xludf.DUMMYFUNCTION("""COMPUTED_VALUE"""),3.0)</f>
        <v>3</v>
      </c>
      <c r="P15" s="52">
        <f>IFERROR(__xludf.DUMMYFUNCTION("""COMPUTED_VALUE"""),4.0)</f>
        <v>4</v>
      </c>
      <c r="Q15" s="52">
        <f>IFERROR(__xludf.DUMMYFUNCTION("""COMPUTED_VALUE"""),5.0)</f>
        <v>5</v>
      </c>
      <c r="R15" s="52">
        <f>IFERROR(__xludf.DUMMYFUNCTION("""COMPUTED_VALUE"""),3.0)</f>
        <v>3</v>
      </c>
      <c r="S15" s="52">
        <f>IFERROR(__xludf.DUMMYFUNCTION("""COMPUTED_VALUE"""),4.0)</f>
        <v>4</v>
      </c>
      <c r="T15" s="52">
        <f>IFERROR(__xludf.DUMMYFUNCTION("""COMPUTED_VALUE"""),4.0)</f>
        <v>4</v>
      </c>
      <c r="U15" s="52">
        <f>IFERROR(__xludf.DUMMYFUNCTION("""COMPUTED_VALUE"""),5.0)</f>
        <v>5</v>
      </c>
      <c r="V15" s="52">
        <f>IFERROR(__xludf.DUMMYFUNCTION("""COMPUTED_VALUE"""),38.0)</f>
        <v>38</v>
      </c>
      <c r="W15" s="52">
        <f>IFERROR(__xludf.DUMMYFUNCTION("""COMPUTED_VALUE"""),73.0)</f>
        <v>73</v>
      </c>
    </row>
    <row r="16">
      <c r="A16" s="47">
        <v>14.0</v>
      </c>
      <c r="B16" s="52" t="str">
        <f>IFERROR(__xludf.DUMMYFUNCTION("""COMPUTED_VALUE"""),"Julius Kroell")</f>
        <v>Julius Kroell</v>
      </c>
      <c r="C16" s="52">
        <f>IFERROR(__xludf.DUMMYFUNCTION("""COMPUTED_VALUE"""),3.0)</f>
        <v>3</v>
      </c>
      <c r="D16" s="52">
        <f>IFERROR(__xludf.DUMMYFUNCTION("""COMPUTED_VALUE"""),6.0)</f>
        <v>6</v>
      </c>
      <c r="E16" s="52">
        <f>IFERROR(__xludf.DUMMYFUNCTION("""COMPUTED_VALUE"""),3.0)</f>
        <v>3</v>
      </c>
      <c r="F16" s="52">
        <f>IFERROR(__xludf.DUMMYFUNCTION("""COMPUTED_VALUE"""),5.0)</f>
        <v>5</v>
      </c>
      <c r="G16" s="52">
        <f>IFERROR(__xludf.DUMMYFUNCTION("""COMPUTED_VALUE"""),5.0)</f>
        <v>5</v>
      </c>
      <c r="H16" s="52">
        <f>IFERROR(__xludf.DUMMYFUNCTION("""COMPUTED_VALUE"""),4.0)</f>
        <v>4</v>
      </c>
      <c r="I16" s="52">
        <f>IFERROR(__xludf.DUMMYFUNCTION("""COMPUTED_VALUE"""),2.0)</f>
        <v>2</v>
      </c>
      <c r="J16" s="52">
        <f>IFERROR(__xludf.DUMMYFUNCTION("""COMPUTED_VALUE"""),3.0)</f>
        <v>3</v>
      </c>
      <c r="K16" s="52">
        <f>IFERROR(__xludf.DUMMYFUNCTION("""COMPUTED_VALUE"""),3.0)</f>
        <v>3</v>
      </c>
      <c r="L16" s="52">
        <f>IFERROR(__xludf.DUMMYFUNCTION("""COMPUTED_VALUE"""),34.0)</f>
        <v>34</v>
      </c>
      <c r="M16" s="52">
        <f>IFERROR(__xludf.DUMMYFUNCTION("""COMPUTED_VALUE"""),6.0)</f>
        <v>6</v>
      </c>
      <c r="N16" s="52">
        <f>IFERROR(__xludf.DUMMYFUNCTION("""COMPUTED_VALUE"""),5.0)</f>
        <v>5</v>
      </c>
      <c r="O16" s="52">
        <f>IFERROR(__xludf.DUMMYFUNCTION("""COMPUTED_VALUE"""),4.0)</f>
        <v>4</v>
      </c>
      <c r="P16" s="52">
        <f>IFERROR(__xludf.DUMMYFUNCTION("""COMPUTED_VALUE"""),4.0)</f>
        <v>4</v>
      </c>
      <c r="Q16" s="52">
        <f>IFERROR(__xludf.DUMMYFUNCTION("""COMPUTED_VALUE"""),4.0)</f>
        <v>4</v>
      </c>
      <c r="R16" s="52">
        <f>IFERROR(__xludf.DUMMYFUNCTION("""COMPUTED_VALUE"""),3.0)</f>
        <v>3</v>
      </c>
      <c r="S16" s="52">
        <f>IFERROR(__xludf.DUMMYFUNCTION("""COMPUTED_VALUE"""),4.0)</f>
        <v>4</v>
      </c>
      <c r="T16" s="52">
        <f>IFERROR(__xludf.DUMMYFUNCTION("""COMPUTED_VALUE"""),3.0)</f>
        <v>3</v>
      </c>
      <c r="U16" s="52">
        <f>IFERROR(__xludf.DUMMYFUNCTION("""COMPUTED_VALUE"""),4.0)</f>
        <v>4</v>
      </c>
      <c r="V16" s="52">
        <f>IFERROR(__xludf.DUMMYFUNCTION("""COMPUTED_VALUE"""),37.0)</f>
        <v>37</v>
      </c>
      <c r="W16" s="52">
        <f>IFERROR(__xludf.DUMMYFUNCTION("""COMPUTED_VALUE"""),71.0)</f>
        <v>71</v>
      </c>
    </row>
    <row r="17">
      <c r="A17" s="47">
        <v>15.0</v>
      </c>
      <c r="B17" s="52" t="str">
        <f>IFERROR(__xludf.DUMMYFUNCTION("""COMPUTED_VALUE"""),"Tate Trotter")</f>
        <v>Tate Trotter</v>
      </c>
      <c r="C17" s="52">
        <f>IFERROR(__xludf.DUMMYFUNCTION("""COMPUTED_VALUE"""),4.0)</f>
        <v>4</v>
      </c>
      <c r="D17" s="52">
        <f>IFERROR(__xludf.DUMMYFUNCTION("""COMPUTED_VALUE"""),6.0)</f>
        <v>6</v>
      </c>
      <c r="E17" s="52">
        <f>IFERROR(__xludf.DUMMYFUNCTION("""COMPUTED_VALUE"""),3.0)</f>
        <v>3</v>
      </c>
      <c r="F17" s="52">
        <f>IFERROR(__xludf.DUMMYFUNCTION("""COMPUTED_VALUE"""),4.0)</f>
        <v>4</v>
      </c>
      <c r="G17" s="52">
        <f>IFERROR(__xludf.DUMMYFUNCTION("""COMPUTED_VALUE"""),5.0)</f>
        <v>5</v>
      </c>
      <c r="H17" s="52">
        <f>IFERROR(__xludf.DUMMYFUNCTION("""COMPUTED_VALUE"""),5.0)</f>
        <v>5</v>
      </c>
      <c r="I17" s="52">
        <f>IFERROR(__xludf.DUMMYFUNCTION("""COMPUTED_VALUE"""),5.0)</f>
        <v>5</v>
      </c>
      <c r="J17" s="52">
        <f>IFERROR(__xludf.DUMMYFUNCTION("""COMPUTED_VALUE"""),5.0)</f>
        <v>5</v>
      </c>
      <c r="K17" s="52">
        <f>IFERROR(__xludf.DUMMYFUNCTION("""COMPUTED_VALUE"""),4.0)</f>
        <v>4</v>
      </c>
      <c r="L17" s="52">
        <f>IFERROR(__xludf.DUMMYFUNCTION("""COMPUTED_VALUE"""),41.0)</f>
        <v>41</v>
      </c>
      <c r="M17" s="52">
        <f>IFERROR(__xludf.DUMMYFUNCTION("""COMPUTED_VALUE"""),11.0)</f>
        <v>11</v>
      </c>
      <c r="N17" s="52">
        <f>IFERROR(__xludf.DUMMYFUNCTION("""COMPUTED_VALUE"""),3.0)</f>
        <v>3</v>
      </c>
      <c r="O17" s="52">
        <f>IFERROR(__xludf.DUMMYFUNCTION("""COMPUTED_VALUE"""),4.0)</f>
        <v>4</v>
      </c>
      <c r="P17" s="52">
        <f>IFERROR(__xludf.DUMMYFUNCTION("""COMPUTED_VALUE"""),2.0)</f>
        <v>2</v>
      </c>
      <c r="Q17" s="52">
        <f>IFERROR(__xludf.DUMMYFUNCTION("""COMPUTED_VALUE"""),3.0)</f>
        <v>3</v>
      </c>
      <c r="R17" s="52">
        <f>IFERROR(__xludf.DUMMYFUNCTION("""COMPUTED_VALUE"""),5.0)</f>
        <v>5</v>
      </c>
      <c r="S17" s="52">
        <f>IFERROR(__xludf.DUMMYFUNCTION("""COMPUTED_VALUE"""),7.0)</f>
        <v>7</v>
      </c>
      <c r="T17" s="52">
        <f>IFERROR(__xludf.DUMMYFUNCTION("""COMPUTED_VALUE"""),4.0)</f>
        <v>4</v>
      </c>
      <c r="U17" s="52">
        <f>IFERROR(__xludf.DUMMYFUNCTION("""COMPUTED_VALUE"""),4.0)</f>
        <v>4</v>
      </c>
      <c r="V17" s="52">
        <f>IFERROR(__xludf.DUMMYFUNCTION("""COMPUTED_VALUE"""),43.0)</f>
        <v>43</v>
      </c>
      <c r="W17" s="52">
        <f>IFERROR(__xludf.DUMMYFUNCTION("""COMPUTED_VALUE"""),84.0)</f>
        <v>84</v>
      </c>
    </row>
    <row r="18">
      <c r="A18" s="47">
        <v>16.0</v>
      </c>
      <c r="B18" s="52" t="str">
        <f>IFERROR(__xludf.DUMMYFUNCTION("""COMPUTED_VALUE"""),"Tyler Hoxie")</f>
        <v>Tyler Hoxie</v>
      </c>
      <c r="C18" s="52">
        <f>IFERROR(__xludf.DUMMYFUNCTION("""COMPUTED_VALUE"""),4.0)</f>
        <v>4</v>
      </c>
      <c r="D18" s="52">
        <f>IFERROR(__xludf.DUMMYFUNCTION("""COMPUTED_VALUE"""),4.0)</f>
        <v>4</v>
      </c>
      <c r="E18" s="52">
        <f>IFERROR(__xludf.DUMMYFUNCTION("""COMPUTED_VALUE"""),4.0)</f>
        <v>4</v>
      </c>
      <c r="F18" s="52">
        <f>IFERROR(__xludf.DUMMYFUNCTION("""COMPUTED_VALUE"""),5.0)</f>
        <v>5</v>
      </c>
      <c r="G18" s="52">
        <f>IFERROR(__xludf.DUMMYFUNCTION("""COMPUTED_VALUE"""),4.0)</f>
        <v>4</v>
      </c>
      <c r="H18" s="52">
        <f>IFERROR(__xludf.DUMMYFUNCTION("""COMPUTED_VALUE"""),4.0)</f>
        <v>4</v>
      </c>
      <c r="I18" s="52">
        <f>IFERROR(__xludf.DUMMYFUNCTION("""COMPUTED_VALUE"""),3.0)</f>
        <v>3</v>
      </c>
      <c r="J18" s="52">
        <f>IFERROR(__xludf.DUMMYFUNCTION("""COMPUTED_VALUE"""),4.0)</f>
        <v>4</v>
      </c>
      <c r="K18" s="52">
        <f>IFERROR(__xludf.DUMMYFUNCTION("""COMPUTED_VALUE"""),3.0)</f>
        <v>3</v>
      </c>
      <c r="L18" s="52">
        <f>IFERROR(__xludf.DUMMYFUNCTION("""COMPUTED_VALUE"""),35.0)</f>
        <v>35</v>
      </c>
      <c r="M18" s="52">
        <f>IFERROR(__xludf.DUMMYFUNCTION("""COMPUTED_VALUE"""),8.0)</f>
        <v>8</v>
      </c>
      <c r="N18" s="52">
        <f>IFERROR(__xludf.DUMMYFUNCTION("""COMPUTED_VALUE"""),4.0)</f>
        <v>4</v>
      </c>
      <c r="O18" s="52">
        <f>IFERROR(__xludf.DUMMYFUNCTION("""COMPUTED_VALUE"""),4.0)</f>
        <v>4</v>
      </c>
      <c r="P18" s="52">
        <f>IFERROR(__xludf.DUMMYFUNCTION("""COMPUTED_VALUE"""),4.0)</f>
        <v>4</v>
      </c>
      <c r="Q18" s="52">
        <f>IFERROR(__xludf.DUMMYFUNCTION("""COMPUTED_VALUE"""),3.0)</f>
        <v>3</v>
      </c>
      <c r="R18" s="52">
        <f>IFERROR(__xludf.DUMMYFUNCTION("""COMPUTED_VALUE"""),4.0)</f>
        <v>4</v>
      </c>
      <c r="S18" s="52">
        <f>IFERROR(__xludf.DUMMYFUNCTION("""COMPUTED_VALUE"""),5.0)</f>
        <v>5</v>
      </c>
      <c r="T18" s="52">
        <f>IFERROR(__xludf.DUMMYFUNCTION("""COMPUTED_VALUE"""),3.0)</f>
        <v>3</v>
      </c>
      <c r="U18" s="52">
        <f>IFERROR(__xludf.DUMMYFUNCTION("""COMPUTED_VALUE"""),5.0)</f>
        <v>5</v>
      </c>
      <c r="V18" s="52">
        <f>IFERROR(__xludf.DUMMYFUNCTION("""COMPUTED_VALUE"""),40.0)</f>
        <v>40</v>
      </c>
      <c r="W18" s="52">
        <f>IFERROR(__xludf.DUMMYFUNCTION("""COMPUTED_VALUE"""),75.0)</f>
        <v>75</v>
      </c>
    </row>
    <row r="19">
      <c r="A19" s="47">
        <v>17.0</v>
      </c>
      <c r="B19" s="52" t="str">
        <f>IFERROR(__xludf.DUMMYFUNCTION("""COMPUTED_VALUE"""),"Ty Peterson")</f>
        <v>Ty Peterson</v>
      </c>
      <c r="C19" s="52">
        <f>IFERROR(__xludf.DUMMYFUNCTION("""COMPUTED_VALUE"""),6.0)</f>
        <v>6</v>
      </c>
      <c r="D19" s="52">
        <f>IFERROR(__xludf.DUMMYFUNCTION("""COMPUTED_VALUE"""),6.0)</f>
        <v>6</v>
      </c>
      <c r="E19" s="52">
        <f>IFERROR(__xludf.DUMMYFUNCTION("""COMPUTED_VALUE"""),3.0)</f>
        <v>3</v>
      </c>
      <c r="F19" s="52">
        <f>IFERROR(__xludf.DUMMYFUNCTION("""COMPUTED_VALUE"""),5.0)</f>
        <v>5</v>
      </c>
      <c r="G19" s="52">
        <f>IFERROR(__xludf.DUMMYFUNCTION("""COMPUTED_VALUE"""),4.0)</f>
        <v>4</v>
      </c>
      <c r="H19" s="52">
        <f>IFERROR(__xludf.DUMMYFUNCTION("""COMPUTED_VALUE"""),6.0)</f>
        <v>6</v>
      </c>
      <c r="I19" s="52">
        <f>IFERROR(__xludf.DUMMYFUNCTION("""COMPUTED_VALUE"""),4.0)</f>
        <v>4</v>
      </c>
      <c r="J19" s="52">
        <f>IFERROR(__xludf.DUMMYFUNCTION("""COMPUTED_VALUE"""),5.0)</f>
        <v>5</v>
      </c>
      <c r="K19" s="52">
        <f>IFERROR(__xludf.DUMMYFUNCTION("""COMPUTED_VALUE"""),5.0)</f>
        <v>5</v>
      </c>
      <c r="L19" s="52">
        <f>IFERROR(__xludf.DUMMYFUNCTION("""COMPUTED_VALUE"""),44.0)</f>
        <v>44</v>
      </c>
      <c r="M19" s="52">
        <f>IFERROR(__xludf.DUMMYFUNCTION("""COMPUTED_VALUE"""),7.0)</f>
        <v>7</v>
      </c>
      <c r="N19" s="52">
        <f>IFERROR(__xludf.DUMMYFUNCTION("""COMPUTED_VALUE"""),4.0)</f>
        <v>4</v>
      </c>
      <c r="O19" s="52">
        <f>IFERROR(__xludf.DUMMYFUNCTION("""COMPUTED_VALUE"""),5.0)</f>
        <v>5</v>
      </c>
      <c r="P19" s="52">
        <f>IFERROR(__xludf.DUMMYFUNCTION("""COMPUTED_VALUE"""),4.0)</f>
        <v>4</v>
      </c>
      <c r="Q19" s="52">
        <f>IFERROR(__xludf.DUMMYFUNCTION("""COMPUTED_VALUE"""),3.0)</f>
        <v>3</v>
      </c>
      <c r="R19" s="52">
        <f>IFERROR(__xludf.DUMMYFUNCTION("""COMPUTED_VALUE"""),4.0)</f>
        <v>4</v>
      </c>
      <c r="S19" s="52">
        <f>IFERROR(__xludf.DUMMYFUNCTION("""COMPUTED_VALUE"""),3.0)</f>
        <v>3</v>
      </c>
      <c r="T19" s="52">
        <f>IFERROR(__xludf.DUMMYFUNCTION("""COMPUTED_VALUE"""),3.0)</f>
        <v>3</v>
      </c>
      <c r="U19" s="52">
        <f>IFERROR(__xludf.DUMMYFUNCTION("""COMPUTED_VALUE"""),5.0)</f>
        <v>5</v>
      </c>
      <c r="V19" s="52">
        <f>IFERROR(__xludf.DUMMYFUNCTION("""COMPUTED_VALUE"""),38.0)</f>
        <v>38</v>
      </c>
      <c r="W19" s="52">
        <f>IFERROR(__xludf.DUMMYFUNCTION("""COMPUTED_VALUE"""),82.0)</f>
        <v>82</v>
      </c>
    </row>
    <row r="20">
      <c r="A20" s="47">
        <v>18.0</v>
      </c>
      <c r="B20" s="52" t="str">
        <f>IFERROR(__xludf.DUMMYFUNCTION("""COMPUTED_VALUE"""),"Julius Rauter")</f>
        <v>Julius Rauter</v>
      </c>
      <c r="C20" s="52">
        <f>IFERROR(__xludf.DUMMYFUNCTION("""COMPUTED_VALUE"""),4.0)</f>
        <v>4</v>
      </c>
      <c r="D20" s="52">
        <f>IFERROR(__xludf.DUMMYFUNCTION("""COMPUTED_VALUE"""),5.0)</f>
        <v>5</v>
      </c>
      <c r="E20" s="52">
        <f>IFERROR(__xludf.DUMMYFUNCTION("""COMPUTED_VALUE"""),3.0)</f>
        <v>3</v>
      </c>
      <c r="F20" s="52">
        <f>IFERROR(__xludf.DUMMYFUNCTION("""COMPUTED_VALUE"""),4.0)</f>
        <v>4</v>
      </c>
      <c r="G20" s="52">
        <f>IFERROR(__xludf.DUMMYFUNCTION("""COMPUTED_VALUE"""),5.0)</f>
        <v>5</v>
      </c>
      <c r="H20" s="52">
        <f>IFERROR(__xludf.DUMMYFUNCTION("""COMPUTED_VALUE"""),4.0)</f>
        <v>4</v>
      </c>
      <c r="I20" s="52">
        <f>IFERROR(__xludf.DUMMYFUNCTION("""COMPUTED_VALUE"""),2.0)</f>
        <v>2</v>
      </c>
      <c r="J20" s="52">
        <f>IFERROR(__xludf.DUMMYFUNCTION("""COMPUTED_VALUE"""),4.0)</f>
        <v>4</v>
      </c>
      <c r="K20" s="52">
        <f>IFERROR(__xludf.DUMMYFUNCTION("""COMPUTED_VALUE"""),4.0)</f>
        <v>4</v>
      </c>
      <c r="L20" s="52">
        <f>IFERROR(__xludf.DUMMYFUNCTION("""COMPUTED_VALUE"""),35.0)</f>
        <v>35</v>
      </c>
      <c r="M20" s="52">
        <f>IFERROR(__xludf.DUMMYFUNCTION("""COMPUTED_VALUE"""),8.0)</f>
        <v>8</v>
      </c>
      <c r="N20" s="52">
        <f>IFERROR(__xludf.DUMMYFUNCTION("""COMPUTED_VALUE"""),4.0)</f>
        <v>4</v>
      </c>
      <c r="O20" s="52">
        <f>IFERROR(__xludf.DUMMYFUNCTION("""COMPUTED_VALUE"""),3.0)</f>
        <v>3</v>
      </c>
      <c r="P20" s="52">
        <f>IFERROR(__xludf.DUMMYFUNCTION("""COMPUTED_VALUE"""),3.0)</f>
        <v>3</v>
      </c>
      <c r="Q20" s="52">
        <f>IFERROR(__xludf.DUMMYFUNCTION("""COMPUTED_VALUE"""),3.0)</f>
        <v>3</v>
      </c>
      <c r="R20" s="52">
        <f>IFERROR(__xludf.DUMMYFUNCTION("""COMPUTED_VALUE"""),5.0)</f>
        <v>5</v>
      </c>
      <c r="S20" s="52">
        <f>IFERROR(__xludf.DUMMYFUNCTION("""COMPUTED_VALUE"""),6.0)</f>
        <v>6</v>
      </c>
      <c r="T20" s="52">
        <f>IFERROR(__xludf.DUMMYFUNCTION("""COMPUTED_VALUE"""),4.0)</f>
        <v>4</v>
      </c>
      <c r="U20" s="52">
        <f>IFERROR(__xludf.DUMMYFUNCTION("""COMPUTED_VALUE"""),5.0)</f>
        <v>5</v>
      </c>
      <c r="V20" s="52">
        <f>IFERROR(__xludf.DUMMYFUNCTION("""COMPUTED_VALUE"""),41.0)</f>
        <v>41</v>
      </c>
      <c r="W20" s="52">
        <f>IFERROR(__xludf.DUMMYFUNCTION("""COMPUTED_VALUE"""),76.0)</f>
        <v>76</v>
      </c>
    </row>
    <row r="21">
      <c r="A21" s="47">
        <v>19.0</v>
      </c>
      <c r="B21" s="52" t="str">
        <f>IFERROR(__xludf.DUMMYFUNCTION("""COMPUTED_VALUE"""),"Cooper Hardison")</f>
        <v>Cooper Hardison</v>
      </c>
      <c r="C21" s="52">
        <f>IFERROR(__xludf.DUMMYFUNCTION("""COMPUTED_VALUE"""),4.0)</f>
        <v>4</v>
      </c>
      <c r="D21" s="52">
        <f>IFERROR(__xludf.DUMMYFUNCTION("""COMPUTED_VALUE"""),6.0)</f>
        <v>6</v>
      </c>
      <c r="E21" s="52">
        <f>IFERROR(__xludf.DUMMYFUNCTION("""COMPUTED_VALUE"""),3.0)</f>
        <v>3</v>
      </c>
      <c r="F21" s="52">
        <f>IFERROR(__xludf.DUMMYFUNCTION("""COMPUTED_VALUE"""),5.0)</f>
        <v>5</v>
      </c>
      <c r="G21" s="52">
        <f>IFERROR(__xludf.DUMMYFUNCTION("""COMPUTED_VALUE"""),4.0)</f>
        <v>4</v>
      </c>
      <c r="H21" s="52">
        <f>IFERROR(__xludf.DUMMYFUNCTION("""COMPUTED_VALUE"""),3.0)</f>
        <v>3</v>
      </c>
      <c r="I21" s="52">
        <f>IFERROR(__xludf.DUMMYFUNCTION("""COMPUTED_VALUE"""),4.0)</f>
        <v>4</v>
      </c>
      <c r="J21" s="52">
        <f>IFERROR(__xludf.DUMMYFUNCTION("""COMPUTED_VALUE"""),3.0)</f>
        <v>3</v>
      </c>
      <c r="K21" s="52">
        <f>IFERROR(__xludf.DUMMYFUNCTION("""COMPUTED_VALUE"""),5.0)</f>
        <v>5</v>
      </c>
      <c r="L21" s="52">
        <f>IFERROR(__xludf.DUMMYFUNCTION("""COMPUTED_VALUE"""),37.0)</f>
        <v>37</v>
      </c>
      <c r="M21" s="52">
        <f>IFERROR(__xludf.DUMMYFUNCTION("""COMPUTED_VALUE"""),7.0)</f>
        <v>7</v>
      </c>
      <c r="N21" s="52">
        <f>IFERROR(__xludf.DUMMYFUNCTION("""COMPUTED_VALUE"""),3.0)</f>
        <v>3</v>
      </c>
      <c r="O21" s="52">
        <f>IFERROR(__xludf.DUMMYFUNCTION("""COMPUTED_VALUE"""),3.0)</f>
        <v>3</v>
      </c>
      <c r="P21" s="52">
        <f>IFERROR(__xludf.DUMMYFUNCTION("""COMPUTED_VALUE"""),4.0)</f>
        <v>4</v>
      </c>
      <c r="Q21" s="52">
        <f>IFERROR(__xludf.DUMMYFUNCTION("""COMPUTED_VALUE"""),4.0)</f>
        <v>4</v>
      </c>
      <c r="R21" s="52">
        <f>IFERROR(__xludf.DUMMYFUNCTION("""COMPUTED_VALUE"""),3.0)</f>
        <v>3</v>
      </c>
      <c r="S21" s="52">
        <f>IFERROR(__xludf.DUMMYFUNCTION("""COMPUTED_VALUE"""),5.0)</f>
        <v>5</v>
      </c>
      <c r="T21" s="52">
        <f>IFERROR(__xludf.DUMMYFUNCTION("""COMPUTED_VALUE"""),3.0)</f>
        <v>3</v>
      </c>
      <c r="U21" s="52">
        <f>IFERROR(__xludf.DUMMYFUNCTION("""COMPUTED_VALUE"""),4.0)</f>
        <v>4</v>
      </c>
      <c r="V21" s="52">
        <f>IFERROR(__xludf.DUMMYFUNCTION("""COMPUTED_VALUE"""),36.0)</f>
        <v>36</v>
      </c>
      <c r="W21" s="52">
        <f>IFERROR(__xludf.DUMMYFUNCTION("""COMPUTED_VALUE"""),73.0)</f>
        <v>73</v>
      </c>
    </row>
    <row r="22">
      <c r="A22" s="47">
        <v>20.0</v>
      </c>
      <c r="B22" s="52" t="str">
        <f>IFERROR(__xludf.DUMMYFUNCTION("""COMPUTED_VALUE"""),"Santiago Nieto")</f>
        <v>Santiago Nieto</v>
      </c>
      <c r="C22" s="52">
        <f>IFERROR(__xludf.DUMMYFUNCTION("""COMPUTED_VALUE"""),4.0)</f>
        <v>4</v>
      </c>
      <c r="D22" s="52">
        <f>IFERROR(__xludf.DUMMYFUNCTION("""COMPUTED_VALUE"""),7.0)</f>
        <v>7</v>
      </c>
      <c r="E22" s="52">
        <f>IFERROR(__xludf.DUMMYFUNCTION("""COMPUTED_VALUE"""),4.0)</f>
        <v>4</v>
      </c>
      <c r="F22" s="52">
        <f>IFERROR(__xludf.DUMMYFUNCTION("""COMPUTED_VALUE"""),4.0)</f>
        <v>4</v>
      </c>
      <c r="G22" s="52">
        <f>IFERROR(__xludf.DUMMYFUNCTION("""COMPUTED_VALUE"""),5.0)</f>
        <v>5</v>
      </c>
      <c r="H22" s="52">
        <f>IFERROR(__xludf.DUMMYFUNCTION("""COMPUTED_VALUE"""),4.0)</f>
        <v>4</v>
      </c>
      <c r="I22" s="52">
        <f>IFERROR(__xludf.DUMMYFUNCTION("""COMPUTED_VALUE"""),4.0)</f>
        <v>4</v>
      </c>
      <c r="J22" s="52">
        <f>IFERROR(__xludf.DUMMYFUNCTION("""COMPUTED_VALUE"""),4.0)</f>
        <v>4</v>
      </c>
      <c r="K22" s="52">
        <f>IFERROR(__xludf.DUMMYFUNCTION("""COMPUTED_VALUE"""),4.0)</f>
        <v>4</v>
      </c>
      <c r="L22" s="52">
        <f>IFERROR(__xludf.DUMMYFUNCTION("""COMPUTED_VALUE"""),40.0)</f>
        <v>40</v>
      </c>
      <c r="M22" s="52">
        <f>IFERROR(__xludf.DUMMYFUNCTION("""COMPUTED_VALUE"""),7.0)</f>
        <v>7</v>
      </c>
      <c r="N22" s="52">
        <f>IFERROR(__xludf.DUMMYFUNCTION("""COMPUTED_VALUE"""),5.0)</f>
        <v>5</v>
      </c>
      <c r="O22" s="52">
        <f>IFERROR(__xludf.DUMMYFUNCTION("""COMPUTED_VALUE"""),4.0)</f>
        <v>4</v>
      </c>
      <c r="P22" s="52">
        <f>IFERROR(__xludf.DUMMYFUNCTION("""COMPUTED_VALUE"""),4.0)</f>
        <v>4</v>
      </c>
      <c r="Q22" s="52">
        <f>IFERROR(__xludf.DUMMYFUNCTION("""COMPUTED_VALUE"""),5.0)</f>
        <v>5</v>
      </c>
      <c r="R22" s="52">
        <f>IFERROR(__xludf.DUMMYFUNCTION("""COMPUTED_VALUE"""),4.0)</f>
        <v>4</v>
      </c>
      <c r="S22" s="52">
        <f>IFERROR(__xludf.DUMMYFUNCTION("""COMPUTED_VALUE"""),5.0)</f>
        <v>5</v>
      </c>
      <c r="T22" s="52">
        <f>IFERROR(__xludf.DUMMYFUNCTION("""COMPUTED_VALUE"""),3.0)</f>
        <v>3</v>
      </c>
      <c r="U22" s="52">
        <f>IFERROR(__xludf.DUMMYFUNCTION("""COMPUTED_VALUE"""),5.0)</f>
        <v>5</v>
      </c>
      <c r="V22" s="52">
        <f>IFERROR(__xludf.DUMMYFUNCTION("""COMPUTED_VALUE"""),42.0)</f>
        <v>42</v>
      </c>
      <c r="W22" s="52">
        <f>IFERROR(__xludf.DUMMYFUNCTION("""COMPUTED_VALUE"""),82.0)</f>
        <v>82</v>
      </c>
    </row>
    <row r="23">
      <c r="A23" s="47">
        <v>21.0</v>
      </c>
      <c r="B23" s="52" t="str">
        <f>IFERROR(__xludf.DUMMYFUNCTION("""COMPUTED_VALUE"""),"Inaki Berezadi")</f>
        <v>Inaki Berezadi</v>
      </c>
      <c r="C23" s="52">
        <f>IFERROR(__xludf.DUMMYFUNCTION("""COMPUTED_VALUE"""),5.0)</f>
        <v>5</v>
      </c>
      <c r="D23" s="52">
        <f>IFERROR(__xludf.DUMMYFUNCTION("""COMPUTED_VALUE"""),7.0)</f>
        <v>7</v>
      </c>
      <c r="E23" s="52">
        <f>IFERROR(__xludf.DUMMYFUNCTION("""COMPUTED_VALUE"""),3.0)</f>
        <v>3</v>
      </c>
      <c r="F23" s="52">
        <f>IFERROR(__xludf.DUMMYFUNCTION("""COMPUTED_VALUE"""),5.0)</f>
        <v>5</v>
      </c>
      <c r="G23" s="52">
        <f>IFERROR(__xludf.DUMMYFUNCTION("""COMPUTED_VALUE"""),4.0)</f>
        <v>4</v>
      </c>
      <c r="H23" s="52">
        <f>IFERROR(__xludf.DUMMYFUNCTION("""COMPUTED_VALUE"""),4.0)</f>
        <v>4</v>
      </c>
      <c r="I23" s="52">
        <f>IFERROR(__xludf.DUMMYFUNCTION("""COMPUTED_VALUE"""),3.0)</f>
        <v>3</v>
      </c>
      <c r="J23" s="52">
        <f>IFERROR(__xludf.DUMMYFUNCTION("""COMPUTED_VALUE"""),5.0)</f>
        <v>5</v>
      </c>
      <c r="K23" s="52">
        <f>IFERROR(__xludf.DUMMYFUNCTION("""COMPUTED_VALUE"""),5.0)</f>
        <v>5</v>
      </c>
      <c r="L23" s="52">
        <f>IFERROR(__xludf.DUMMYFUNCTION("""COMPUTED_VALUE"""),41.0)</f>
        <v>41</v>
      </c>
      <c r="M23" s="52">
        <f>IFERROR(__xludf.DUMMYFUNCTION("""COMPUTED_VALUE"""),7.0)</f>
        <v>7</v>
      </c>
      <c r="N23" s="52">
        <f>IFERROR(__xludf.DUMMYFUNCTION("""COMPUTED_VALUE"""),5.0)</f>
        <v>5</v>
      </c>
      <c r="O23" s="52">
        <f>IFERROR(__xludf.DUMMYFUNCTION("""COMPUTED_VALUE"""),4.0)</f>
        <v>4</v>
      </c>
      <c r="P23" s="52">
        <f>IFERROR(__xludf.DUMMYFUNCTION("""COMPUTED_VALUE"""),4.0)</f>
        <v>4</v>
      </c>
      <c r="Q23" s="52">
        <f>IFERROR(__xludf.DUMMYFUNCTION("""COMPUTED_VALUE"""),4.0)</f>
        <v>4</v>
      </c>
      <c r="R23" s="52">
        <f>IFERROR(__xludf.DUMMYFUNCTION("""COMPUTED_VALUE"""),4.0)</f>
        <v>4</v>
      </c>
      <c r="S23" s="52">
        <f>IFERROR(__xludf.DUMMYFUNCTION("""COMPUTED_VALUE"""),5.0)</f>
        <v>5</v>
      </c>
      <c r="T23" s="52">
        <f>IFERROR(__xludf.DUMMYFUNCTION("""COMPUTED_VALUE"""),3.0)</f>
        <v>3</v>
      </c>
      <c r="U23" s="52">
        <f>IFERROR(__xludf.DUMMYFUNCTION("""COMPUTED_VALUE"""),5.0)</f>
        <v>5</v>
      </c>
      <c r="V23" s="52">
        <f>IFERROR(__xludf.DUMMYFUNCTION("""COMPUTED_VALUE"""),41.0)</f>
        <v>41</v>
      </c>
      <c r="W23" s="52">
        <f>IFERROR(__xludf.DUMMYFUNCTION("""COMPUTED_VALUE"""),82.0)</f>
        <v>82</v>
      </c>
    </row>
    <row r="24">
      <c r="A24" s="47">
        <v>22.0</v>
      </c>
      <c r="B24" s="52" t="str">
        <f>IFERROR(__xludf.DUMMYFUNCTION("""COMPUTED_VALUE"""),"Karsten Kern")</f>
        <v>Karsten Kern</v>
      </c>
      <c r="C24" s="52">
        <f>IFERROR(__xludf.DUMMYFUNCTION("""COMPUTED_VALUE"""),6.0)</f>
        <v>6</v>
      </c>
      <c r="D24" s="52">
        <f>IFERROR(__xludf.DUMMYFUNCTION("""COMPUTED_VALUE"""),7.0)</f>
        <v>7</v>
      </c>
      <c r="E24" s="52">
        <f>IFERROR(__xludf.DUMMYFUNCTION("""COMPUTED_VALUE"""),4.0)</f>
        <v>4</v>
      </c>
      <c r="F24" s="52">
        <f>IFERROR(__xludf.DUMMYFUNCTION("""COMPUTED_VALUE"""),4.0)</f>
        <v>4</v>
      </c>
      <c r="G24" s="52">
        <f>IFERROR(__xludf.DUMMYFUNCTION("""COMPUTED_VALUE"""),5.0)</f>
        <v>5</v>
      </c>
      <c r="H24" s="52">
        <f>IFERROR(__xludf.DUMMYFUNCTION("""COMPUTED_VALUE"""),8.0)</f>
        <v>8</v>
      </c>
      <c r="I24" s="52">
        <f>IFERROR(__xludf.DUMMYFUNCTION("""COMPUTED_VALUE"""),4.0)</f>
        <v>4</v>
      </c>
      <c r="J24" s="52">
        <f>IFERROR(__xludf.DUMMYFUNCTION("""COMPUTED_VALUE"""),5.0)</f>
        <v>5</v>
      </c>
      <c r="K24" s="52">
        <f>IFERROR(__xludf.DUMMYFUNCTION("""COMPUTED_VALUE"""),5.0)</f>
        <v>5</v>
      </c>
      <c r="L24" s="52">
        <f>IFERROR(__xludf.DUMMYFUNCTION("""COMPUTED_VALUE"""),48.0)</f>
        <v>48</v>
      </c>
      <c r="M24" s="52">
        <f>IFERROR(__xludf.DUMMYFUNCTION("""COMPUTED_VALUE"""),8.0)</f>
        <v>8</v>
      </c>
      <c r="N24" s="52">
        <f>IFERROR(__xludf.DUMMYFUNCTION("""COMPUTED_VALUE"""),4.0)</f>
        <v>4</v>
      </c>
      <c r="O24" s="52">
        <f>IFERROR(__xludf.DUMMYFUNCTION("""COMPUTED_VALUE"""),4.0)</f>
        <v>4</v>
      </c>
      <c r="P24" s="52">
        <f>IFERROR(__xludf.DUMMYFUNCTION("""COMPUTED_VALUE"""),5.0)</f>
        <v>5</v>
      </c>
      <c r="Q24" s="52">
        <f>IFERROR(__xludf.DUMMYFUNCTION("""COMPUTED_VALUE"""),4.0)</f>
        <v>4</v>
      </c>
      <c r="R24" s="52">
        <f>IFERROR(__xludf.DUMMYFUNCTION("""COMPUTED_VALUE"""),6.0)</f>
        <v>6</v>
      </c>
      <c r="S24" s="52">
        <f>IFERROR(__xludf.DUMMYFUNCTION("""COMPUTED_VALUE"""),6.0)</f>
        <v>6</v>
      </c>
      <c r="T24" s="52">
        <f>IFERROR(__xludf.DUMMYFUNCTION("""COMPUTED_VALUE"""),4.0)</f>
        <v>4</v>
      </c>
      <c r="U24" s="52">
        <f>IFERROR(__xludf.DUMMYFUNCTION("""COMPUTED_VALUE"""),6.0)</f>
        <v>6</v>
      </c>
      <c r="V24" s="52">
        <f>IFERROR(__xludf.DUMMYFUNCTION("""COMPUTED_VALUE"""),47.0)</f>
        <v>47</v>
      </c>
      <c r="W24" s="52">
        <f>IFERROR(__xludf.DUMMYFUNCTION("""COMPUTED_VALUE"""),95.0)</f>
        <v>95</v>
      </c>
    </row>
    <row r="25">
      <c r="A25" s="47">
        <v>23.0</v>
      </c>
      <c r="B25" s="52" t="str">
        <f>IFERROR(__xludf.DUMMYFUNCTION("""COMPUTED_VALUE"""),"Caleb Smith")</f>
        <v>Caleb Smith</v>
      </c>
      <c r="C25" s="52">
        <f>IFERROR(__xludf.DUMMYFUNCTION("""COMPUTED_VALUE"""),4.0)</f>
        <v>4</v>
      </c>
      <c r="D25" s="52">
        <f>IFERROR(__xludf.DUMMYFUNCTION("""COMPUTED_VALUE"""),4.0)</f>
        <v>4</v>
      </c>
      <c r="E25" s="52">
        <f>IFERROR(__xludf.DUMMYFUNCTION("""COMPUTED_VALUE"""),3.0)</f>
        <v>3</v>
      </c>
      <c r="F25" s="52">
        <f>IFERROR(__xludf.DUMMYFUNCTION("""COMPUTED_VALUE"""),4.0)</f>
        <v>4</v>
      </c>
      <c r="G25" s="52">
        <f>IFERROR(__xludf.DUMMYFUNCTION("""COMPUTED_VALUE"""),7.0)</f>
        <v>7</v>
      </c>
      <c r="H25" s="52">
        <f>IFERROR(__xludf.DUMMYFUNCTION("""COMPUTED_VALUE"""),4.0)</f>
        <v>4</v>
      </c>
      <c r="I25" s="52">
        <f>IFERROR(__xludf.DUMMYFUNCTION("""COMPUTED_VALUE"""),3.0)</f>
        <v>3</v>
      </c>
      <c r="J25" s="52">
        <f>IFERROR(__xludf.DUMMYFUNCTION("""COMPUTED_VALUE"""),4.0)</f>
        <v>4</v>
      </c>
      <c r="K25" s="52">
        <f>IFERROR(__xludf.DUMMYFUNCTION("""COMPUTED_VALUE"""),3.0)</f>
        <v>3</v>
      </c>
      <c r="L25" s="52">
        <f>IFERROR(__xludf.DUMMYFUNCTION("""COMPUTED_VALUE"""),36.0)</f>
        <v>36</v>
      </c>
      <c r="M25" s="52">
        <f>IFERROR(__xludf.DUMMYFUNCTION("""COMPUTED_VALUE"""),5.0)</f>
        <v>5</v>
      </c>
      <c r="N25" s="52">
        <f>IFERROR(__xludf.DUMMYFUNCTION("""COMPUTED_VALUE"""),4.0)</f>
        <v>4</v>
      </c>
      <c r="O25" s="52">
        <f>IFERROR(__xludf.DUMMYFUNCTION("""COMPUTED_VALUE"""),4.0)</f>
        <v>4</v>
      </c>
      <c r="P25" s="52">
        <f>IFERROR(__xludf.DUMMYFUNCTION("""COMPUTED_VALUE"""),4.0)</f>
        <v>4</v>
      </c>
      <c r="Q25" s="52">
        <f>IFERROR(__xludf.DUMMYFUNCTION("""COMPUTED_VALUE"""),5.0)</f>
        <v>5</v>
      </c>
      <c r="R25" s="52">
        <f>IFERROR(__xludf.DUMMYFUNCTION("""COMPUTED_VALUE"""),4.0)</f>
        <v>4</v>
      </c>
      <c r="S25" s="52">
        <f>IFERROR(__xludf.DUMMYFUNCTION("""COMPUTED_VALUE"""),5.0)</f>
        <v>5</v>
      </c>
      <c r="T25" s="52">
        <f>IFERROR(__xludf.DUMMYFUNCTION("""COMPUTED_VALUE"""),4.0)</f>
        <v>4</v>
      </c>
      <c r="U25" s="52">
        <f>IFERROR(__xludf.DUMMYFUNCTION("""COMPUTED_VALUE"""),5.0)</f>
        <v>5</v>
      </c>
      <c r="V25" s="52">
        <f>IFERROR(__xludf.DUMMYFUNCTION("""COMPUTED_VALUE"""),40.0)</f>
        <v>40</v>
      </c>
      <c r="W25" s="52">
        <f>IFERROR(__xludf.DUMMYFUNCTION("""COMPUTED_VALUE"""),76.0)</f>
        <v>76</v>
      </c>
    </row>
    <row r="26">
      <c r="A26" s="47">
        <v>24.0</v>
      </c>
      <c r="B26" s="52" t="str">
        <f>IFERROR(__xludf.DUMMYFUNCTION("""COMPUTED_VALUE"""),"Felipe Fortino")</f>
        <v>Felipe Fortino</v>
      </c>
      <c r="C26" s="52">
        <f>IFERROR(__xludf.DUMMYFUNCTION("""COMPUTED_VALUE"""),3.0)</f>
        <v>3</v>
      </c>
      <c r="D26" s="52">
        <f>IFERROR(__xludf.DUMMYFUNCTION("""COMPUTED_VALUE"""),6.0)</f>
        <v>6</v>
      </c>
      <c r="E26" s="52">
        <f>IFERROR(__xludf.DUMMYFUNCTION("""COMPUTED_VALUE"""),3.0)</f>
        <v>3</v>
      </c>
      <c r="F26" s="52">
        <f>IFERROR(__xludf.DUMMYFUNCTION("""COMPUTED_VALUE"""),7.0)</f>
        <v>7</v>
      </c>
      <c r="G26" s="52">
        <f>IFERROR(__xludf.DUMMYFUNCTION("""COMPUTED_VALUE"""),5.0)</f>
        <v>5</v>
      </c>
      <c r="H26" s="52">
        <f>IFERROR(__xludf.DUMMYFUNCTION("""COMPUTED_VALUE"""),5.0)</f>
        <v>5</v>
      </c>
      <c r="I26" s="52">
        <f>IFERROR(__xludf.DUMMYFUNCTION("""COMPUTED_VALUE"""),3.0)</f>
        <v>3</v>
      </c>
      <c r="J26" s="52">
        <f>IFERROR(__xludf.DUMMYFUNCTION("""COMPUTED_VALUE"""),6.0)</f>
        <v>6</v>
      </c>
      <c r="K26" s="52">
        <f>IFERROR(__xludf.DUMMYFUNCTION("""COMPUTED_VALUE"""),4.0)</f>
        <v>4</v>
      </c>
      <c r="L26" s="52">
        <f>IFERROR(__xludf.DUMMYFUNCTION("""COMPUTED_VALUE"""),42.0)</f>
        <v>42</v>
      </c>
      <c r="M26" s="52">
        <f>IFERROR(__xludf.DUMMYFUNCTION("""COMPUTED_VALUE"""),9.0)</f>
        <v>9</v>
      </c>
      <c r="N26" s="52">
        <f>IFERROR(__xludf.DUMMYFUNCTION("""COMPUTED_VALUE"""),7.0)</f>
        <v>7</v>
      </c>
      <c r="O26" s="52">
        <f>IFERROR(__xludf.DUMMYFUNCTION("""COMPUTED_VALUE"""),4.0)</f>
        <v>4</v>
      </c>
      <c r="P26" s="52">
        <f>IFERROR(__xludf.DUMMYFUNCTION("""COMPUTED_VALUE"""),4.0)</f>
        <v>4</v>
      </c>
      <c r="Q26" s="52">
        <f>IFERROR(__xludf.DUMMYFUNCTION("""COMPUTED_VALUE"""),4.0)</f>
        <v>4</v>
      </c>
      <c r="R26" s="52">
        <f>IFERROR(__xludf.DUMMYFUNCTION("""COMPUTED_VALUE"""),3.0)</f>
        <v>3</v>
      </c>
      <c r="S26" s="52">
        <f>IFERROR(__xludf.DUMMYFUNCTION("""COMPUTED_VALUE"""),5.0)</f>
        <v>5</v>
      </c>
      <c r="T26" s="52">
        <f>IFERROR(__xludf.DUMMYFUNCTION("""COMPUTED_VALUE"""),4.0)</f>
        <v>4</v>
      </c>
      <c r="U26" s="52">
        <f>IFERROR(__xludf.DUMMYFUNCTION("""COMPUTED_VALUE"""),5.0)</f>
        <v>5</v>
      </c>
      <c r="V26" s="52">
        <f>IFERROR(__xludf.DUMMYFUNCTION("""COMPUTED_VALUE"""),45.0)</f>
        <v>45</v>
      </c>
      <c r="W26" s="52">
        <f>IFERROR(__xludf.DUMMYFUNCTION("""COMPUTED_VALUE"""),87.0)</f>
        <v>87</v>
      </c>
    </row>
    <row r="27">
      <c r="A27" s="47">
        <v>25.0</v>
      </c>
      <c r="B27" s="52" t="str">
        <f>IFERROR(__xludf.DUMMYFUNCTION("""COMPUTED_VALUE"""),"Brian Mays")</f>
        <v>Brian Mays</v>
      </c>
      <c r="C27" s="52">
        <f>IFERROR(__xludf.DUMMYFUNCTION("""COMPUTED_VALUE"""),4.0)</f>
        <v>4</v>
      </c>
      <c r="D27" s="52">
        <f>IFERROR(__xludf.DUMMYFUNCTION("""COMPUTED_VALUE"""),6.0)</f>
        <v>6</v>
      </c>
      <c r="E27" s="52">
        <f>IFERROR(__xludf.DUMMYFUNCTION("""COMPUTED_VALUE"""),4.0)</f>
        <v>4</v>
      </c>
      <c r="F27" s="52">
        <f>IFERROR(__xludf.DUMMYFUNCTION("""COMPUTED_VALUE"""),7.0)</f>
        <v>7</v>
      </c>
      <c r="G27" s="52">
        <f>IFERROR(__xludf.DUMMYFUNCTION("""COMPUTED_VALUE"""),5.0)</f>
        <v>5</v>
      </c>
      <c r="H27" s="52">
        <f>IFERROR(__xludf.DUMMYFUNCTION("""COMPUTED_VALUE"""),4.0)</f>
        <v>4</v>
      </c>
      <c r="I27" s="52">
        <f>IFERROR(__xludf.DUMMYFUNCTION("""COMPUTED_VALUE"""),3.0)</f>
        <v>3</v>
      </c>
      <c r="J27" s="52">
        <f>IFERROR(__xludf.DUMMYFUNCTION("""COMPUTED_VALUE"""),4.0)</f>
        <v>4</v>
      </c>
      <c r="K27" s="52">
        <f>IFERROR(__xludf.DUMMYFUNCTION("""COMPUTED_VALUE"""),6.0)</f>
        <v>6</v>
      </c>
      <c r="L27" s="52">
        <f>IFERROR(__xludf.DUMMYFUNCTION("""COMPUTED_VALUE"""),43.0)</f>
        <v>43</v>
      </c>
      <c r="M27" s="52">
        <f>IFERROR(__xludf.DUMMYFUNCTION("""COMPUTED_VALUE"""),6.0)</f>
        <v>6</v>
      </c>
      <c r="N27" s="52">
        <f>IFERROR(__xludf.DUMMYFUNCTION("""COMPUTED_VALUE"""),4.0)</f>
        <v>4</v>
      </c>
      <c r="O27" s="52">
        <f>IFERROR(__xludf.DUMMYFUNCTION("""COMPUTED_VALUE"""),4.0)</f>
        <v>4</v>
      </c>
      <c r="P27" s="52">
        <f>IFERROR(__xludf.DUMMYFUNCTION("""COMPUTED_VALUE"""),4.0)</f>
        <v>4</v>
      </c>
      <c r="Q27" s="52">
        <f>IFERROR(__xludf.DUMMYFUNCTION("""COMPUTED_VALUE"""),4.0)</f>
        <v>4</v>
      </c>
      <c r="R27" s="52">
        <f>IFERROR(__xludf.DUMMYFUNCTION("""COMPUTED_VALUE"""),5.0)</f>
        <v>5</v>
      </c>
      <c r="S27" s="52">
        <f>IFERROR(__xludf.DUMMYFUNCTION("""COMPUTED_VALUE"""),8.0)</f>
        <v>8</v>
      </c>
      <c r="T27" s="52">
        <f>IFERROR(__xludf.DUMMYFUNCTION("""COMPUTED_VALUE"""),4.0)</f>
        <v>4</v>
      </c>
      <c r="U27" s="52">
        <f>IFERROR(__xludf.DUMMYFUNCTION("""COMPUTED_VALUE"""),5.0)</f>
        <v>5</v>
      </c>
      <c r="V27" s="52">
        <f>IFERROR(__xludf.DUMMYFUNCTION("""COMPUTED_VALUE"""),44.0)</f>
        <v>44</v>
      </c>
      <c r="W27" s="52">
        <f>IFERROR(__xludf.DUMMYFUNCTION("""COMPUTED_VALUE"""),87.0)</f>
        <v>87</v>
      </c>
    </row>
    <row r="28">
      <c r="A28" s="47">
        <v>26.0</v>
      </c>
      <c r="B28" s="52" t="str">
        <f>IFERROR(__xludf.DUMMYFUNCTION("""COMPUTED_VALUE"""),"Cauy Walters")</f>
        <v>Cauy Walters</v>
      </c>
      <c r="C28" s="52">
        <f>IFERROR(__xludf.DUMMYFUNCTION("""COMPUTED_VALUE"""),4.0)</f>
        <v>4</v>
      </c>
      <c r="D28" s="52">
        <f>IFERROR(__xludf.DUMMYFUNCTION("""COMPUTED_VALUE"""),5.0)</f>
        <v>5</v>
      </c>
      <c r="E28" s="52">
        <f>IFERROR(__xludf.DUMMYFUNCTION("""COMPUTED_VALUE"""),3.0)</f>
        <v>3</v>
      </c>
      <c r="F28" s="52">
        <f>IFERROR(__xludf.DUMMYFUNCTION("""COMPUTED_VALUE"""),5.0)</f>
        <v>5</v>
      </c>
      <c r="G28" s="52">
        <f>IFERROR(__xludf.DUMMYFUNCTION("""COMPUTED_VALUE"""),4.0)</f>
        <v>4</v>
      </c>
      <c r="H28" s="52">
        <f>IFERROR(__xludf.DUMMYFUNCTION("""COMPUTED_VALUE"""),6.0)</f>
        <v>6</v>
      </c>
      <c r="I28" s="52">
        <f>IFERROR(__xludf.DUMMYFUNCTION("""COMPUTED_VALUE"""),3.0)</f>
        <v>3</v>
      </c>
      <c r="J28" s="52">
        <f>IFERROR(__xludf.DUMMYFUNCTION("""COMPUTED_VALUE"""),5.0)</f>
        <v>5</v>
      </c>
      <c r="K28" s="52">
        <f>IFERROR(__xludf.DUMMYFUNCTION("""COMPUTED_VALUE"""),4.0)</f>
        <v>4</v>
      </c>
      <c r="L28" s="52">
        <f>IFERROR(__xludf.DUMMYFUNCTION("""COMPUTED_VALUE"""),39.0)</f>
        <v>39</v>
      </c>
      <c r="M28" s="52">
        <f>IFERROR(__xludf.DUMMYFUNCTION("""COMPUTED_VALUE"""),5.0)</f>
        <v>5</v>
      </c>
      <c r="N28" s="52">
        <f>IFERROR(__xludf.DUMMYFUNCTION("""COMPUTED_VALUE"""),5.0)</f>
        <v>5</v>
      </c>
      <c r="O28" s="52">
        <f>IFERROR(__xludf.DUMMYFUNCTION("""COMPUTED_VALUE"""),4.0)</f>
        <v>4</v>
      </c>
      <c r="P28" s="52">
        <f>IFERROR(__xludf.DUMMYFUNCTION("""COMPUTED_VALUE"""),4.0)</f>
        <v>4</v>
      </c>
      <c r="Q28" s="52">
        <f>IFERROR(__xludf.DUMMYFUNCTION("""COMPUTED_VALUE"""),6.0)</f>
        <v>6</v>
      </c>
      <c r="R28" s="52">
        <f>IFERROR(__xludf.DUMMYFUNCTION("""COMPUTED_VALUE"""),3.0)</f>
        <v>3</v>
      </c>
      <c r="S28" s="52">
        <f>IFERROR(__xludf.DUMMYFUNCTION("""COMPUTED_VALUE"""),4.0)</f>
        <v>4</v>
      </c>
      <c r="T28" s="52">
        <f>IFERROR(__xludf.DUMMYFUNCTION("""COMPUTED_VALUE"""),3.0)</f>
        <v>3</v>
      </c>
      <c r="U28" s="52">
        <f>IFERROR(__xludf.DUMMYFUNCTION("""COMPUTED_VALUE"""),4.0)</f>
        <v>4</v>
      </c>
      <c r="V28" s="52">
        <f>IFERROR(__xludf.DUMMYFUNCTION("""COMPUTED_VALUE"""),38.0)</f>
        <v>38</v>
      </c>
      <c r="W28" s="52">
        <f>IFERROR(__xludf.DUMMYFUNCTION("""COMPUTED_VALUE"""),77.0)</f>
        <v>77</v>
      </c>
    </row>
    <row r="29">
      <c r="A29" s="47">
        <v>27.0</v>
      </c>
      <c r="B29" s="51" t="str">
        <f>IFERROR(__xludf.DUMMYFUNCTION("""COMPUTED_VALUE"""),"Luca Gisler")</f>
        <v>Luca Gisler</v>
      </c>
      <c r="C29" s="52">
        <f>IFERROR(__xludf.DUMMYFUNCTION("""COMPUTED_VALUE"""),3.0)</f>
        <v>3</v>
      </c>
      <c r="D29" s="52">
        <f>IFERROR(__xludf.DUMMYFUNCTION("""COMPUTED_VALUE"""),5.0)</f>
        <v>5</v>
      </c>
      <c r="E29" s="52">
        <f>IFERROR(__xludf.DUMMYFUNCTION("""COMPUTED_VALUE"""),3.0)</f>
        <v>3</v>
      </c>
      <c r="F29" s="52">
        <f>IFERROR(__xludf.DUMMYFUNCTION("""COMPUTED_VALUE"""),4.0)</f>
        <v>4</v>
      </c>
      <c r="G29" s="52">
        <f>IFERROR(__xludf.DUMMYFUNCTION("""COMPUTED_VALUE"""),4.0)</f>
        <v>4</v>
      </c>
      <c r="H29" s="52">
        <f>IFERROR(__xludf.DUMMYFUNCTION("""COMPUTED_VALUE"""),5.0)</f>
        <v>5</v>
      </c>
      <c r="I29" s="52">
        <f>IFERROR(__xludf.DUMMYFUNCTION("""COMPUTED_VALUE"""),3.0)</f>
        <v>3</v>
      </c>
      <c r="J29" s="52">
        <f>IFERROR(__xludf.DUMMYFUNCTION("""COMPUTED_VALUE"""),4.0)</f>
        <v>4</v>
      </c>
      <c r="K29" s="52">
        <f>IFERROR(__xludf.DUMMYFUNCTION("""COMPUTED_VALUE"""),5.0)</f>
        <v>5</v>
      </c>
      <c r="L29" s="52">
        <f>IFERROR(__xludf.DUMMYFUNCTION("""COMPUTED_VALUE"""),36.0)</f>
        <v>36</v>
      </c>
      <c r="M29" s="52">
        <f>IFERROR(__xludf.DUMMYFUNCTION("""COMPUTED_VALUE"""),7.0)</f>
        <v>7</v>
      </c>
      <c r="N29" s="52">
        <f>IFERROR(__xludf.DUMMYFUNCTION("""COMPUTED_VALUE"""),4.0)</f>
        <v>4</v>
      </c>
      <c r="O29" s="52">
        <f>IFERROR(__xludf.DUMMYFUNCTION("""COMPUTED_VALUE"""),4.0)</f>
        <v>4</v>
      </c>
      <c r="P29" s="52">
        <f>IFERROR(__xludf.DUMMYFUNCTION("""COMPUTED_VALUE"""),3.0)</f>
        <v>3</v>
      </c>
      <c r="Q29" s="52">
        <f>IFERROR(__xludf.DUMMYFUNCTION("""COMPUTED_VALUE"""),3.0)</f>
        <v>3</v>
      </c>
      <c r="R29" s="52">
        <f>IFERROR(__xludf.DUMMYFUNCTION("""COMPUTED_VALUE"""),5.0)</f>
        <v>5</v>
      </c>
      <c r="S29" s="52">
        <f>IFERROR(__xludf.DUMMYFUNCTION("""COMPUTED_VALUE"""),8.0)</f>
        <v>8</v>
      </c>
      <c r="T29" s="52">
        <f>IFERROR(__xludf.DUMMYFUNCTION("""COMPUTED_VALUE"""),3.0)</f>
        <v>3</v>
      </c>
      <c r="U29" s="52">
        <f>IFERROR(__xludf.DUMMYFUNCTION("""COMPUTED_VALUE"""),5.0)</f>
        <v>5</v>
      </c>
      <c r="V29" s="52">
        <f>IFERROR(__xludf.DUMMYFUNCTION("""COMPUTED_VALUE"""),42.0)</f>
        <v>42</v>
      </c>
      <c r="W29" s="52">
        <f>IFERROR(__xludf.DUMMYFUNCTION("""COMPUTED_VALUE"""),78.0)</f>
        <v>78</v>
      </c>
    </row>
    <row r="30">
      <c r="A30" s="47">
        <v>28.0</v>
      </c>
      <c r="B30" s="52" t="str">
        <f>IFERROR(__xludf.DUMMYFUNCTION("""COMPUTED_VALUE"""),"Max Burleson")</f>
        <v>Max Burleson</v>
      </c>
      <c r="C30" s="52">
        <f>IFERROR(__xludf.DUMMYFUNCTION("""COMPUTED_VALUE"""),4.0)</f>
        <v>4</v>
      </c>
      <c r="D30" s="52">
        <f>IFERROR(__xludf.DUMMYFUNCTION("""COMPUTED_VALUE"""),6.0)</f>
        <v>6</v>
      </c>
      <c r="E30" s="52">
        <f>IFERROR(__xludf.DUMMYFUNCTION("""COMPUTED_VALUE"""),4.0)</f>
        <v>4</v>
      </c>
      <c r="F30" s="52">
        <f>IFERROR(__xludf.DUMMYFUNCTION("""COMPUTED_VALUE"""),5.0)</f>
        <v>5</v>
      </c>
      <c r="G30" s="52">
        <f>IFERROR(__xludf.DUMMYFUNCTION("""COMPUTED_VALUE"""),5.0)</f>
        <v>5</v>
      </c>
      <c r="H30" s="52">
        <f>IFERROR(__xludf.DUMMYFUNCTION("""COMPUTED_VALUE"""),5.0)</f>
        <v>5</v>
      </c>
      <c r="I30" s="52">
        <f>IFERROR(__xludf.DUMMYFUNCTION("""COMPUTED_VALUE"""),3.0)</f>
        <v>3</v>
      </c>
      <c r="J30" s="52">
        <f>IFERROR(__xludf.DUMMYFUNCTION("""COMPUTED_VALUE"""),4.0)</f>
        <v>4</v>
      </c>
      <c r="K30" s="52">
        <f>IFERROR(__xludf.DUMMYFUNCTION("""COMPUTED_VALUE"""),4.0)</f>
        <v>4</v>
      </c>
      <c r="L30" s="52">
        <f>IFERROR(__xludf.DUMMYFUNCTION("""COMPUTED_VALUE"""),40.0)</f>
        <v>40</v>
      </c>
      <c r="M30" s="52">
        <f>IFERROR(__xludf.DUMMYFUNCTION("""COMPUTED_VALUE"""),6.0)</f>
        <v>6</v>
      </c>
      <c r="N30" s="52">
        <f>IFERROR(__xludf.DUMMYFUNCTION("""COMPUTED_VALUE"""),6.0)</f>
        <v>6</v>
      </c>
      <c r="O30" s="52">
        <f>IFERROR(__xludf.DUMMYFUNCTION("""COMPUTED_VALUE"""),4.0)</f>
        <v>4</v>
      </c>
      <c r="P30" s="52">
        <f>IFERROR(__xludf.DUMMYFUNCTION("""COMPUTED_VALUE"""),5.0)</f>
        <v>5</v>
      </c>
      <c r="Q30" s="52">
        <f>IFERROR(__xludf.DUMMYFUNCTION("""COMPUTED_VALUE"""),4.0)</f>
        <v>4</v>
      </c>
      <c r="R30" s="52">
        <f>IFERROR(__xludf.DUMMYFUNCTION("""COMPUTED_VALUE"""),5.0)</f>
        <v>5</v>
      </c>
      <c r="S30" s="52">
        <f>IFERROR(__xludf.DUMMYFUNCTION("""COMPUTED_VALUE"""),6.0)</f>
        <v>6</v>
      </c>
      <c r="T30" s="52">
        <f>IFERROR(__xludf.DUMMYFUNCTION("""COMPUTED_VALUE"""),3.0)</f>
        <v>3</v>
      </c>
      <c r="U30" s="52">
        <f>IFERROR(__xludf.DUMMYFUNCTION("""COMPUTED_VALUE"""),4.0)</f>
        <v>4</v>
      </c>
      <c r="V30" s="52">
        <f>IFERROR(__xludf.DUMMYFUNCTION("""COMPUTED_VALUE"""),43.0)</f>
        <v>43</v>
      </c>
      <c r="W30" s="52">
        <f>IFERROR(__xludf.DUMMYFUNCTION("""COMPUTED_VALUE"""),83.0)</f>
        <v>83</v>
      </c>
    </row>
    <row r="31">
      <c r="A31" s="47">
        <v>29.0</v>
      </c>
      <c r="B31" s="52" t="str">
        <f>IFERROR(__xludf.DUMMYFUNCTION("""COMPUTED_VALUE"""),"Jaden Woodward")</f>
        <v>Jaden Woodward</v>
      </c>
      <c r="C31" s="52">
        <f>IFERROR(__xludf.DUMMYFUNCTION("""COMPUTED_VALUE"""),5.0)</f>
        <v>5</v>
      </c>
      <c r="D31" s="52">
        <f>IFERROR(__xludf.DUMMYFUNCTION("""COMPUTED_VALUE"""),6.0)</f>
        <v>6</v>
      </c>
      <c r="E31" s="52">
        <f>IFERROR(__xludf.DUMMYFUNCTION("""COMPUTED_VALUE"""),5.0)</f>
        <v>5</v>
      </c>
      <c r="F31" s="52">
        <f>IFERROR(__xludf.DUMMYFUNCTION("""COMPUTED_VALUE"""),5.0)</f>
        <v>5</v>
      </c>
      <c r="G31" s="52">
        <f>IFERROR(__xludf.DUMMYFUNCTION("""COMPUTED_VALUE"""),4.0)</f>
        <v>4</v>
      </c>
      <c r="H31" s="52">
        <f>IFERROR(__xludf.DUMMYFUNCTION("""COMPUTED_VALUE"""),6.0)</f>
        <v>6</v>
      </c>
      <c r="I31" s="52">
        <f>IFERROR(__xludf.DUMMYFUNCTION("""COMPUTED_VALUE"""),3.0)</f>
        <v>3</v>
      </c>
      <c r="J31" s="52">
        <f>IFERROR(__xludf.DUMMYFUNCTION("""COMPUTED_VALUE"""),6.0)</f>
        <v>6</v>
      </c>
      <c r="K31" s="52">
        <f>IFERROR(__xludf.DUMMYFUNCTION("""COMPUTED_VALUE"""),5.0)</f>
        <v>5</v>
      </c>
      <c r="L31" s="52">
        <f>IFERROR(__xludf.DUMMYFUNCTION("""COMPUTED_VALUE"""),45.0)</f>
        <v>45</v>
      </c>
      <c r="M31" s="52">
        <f>IFERROR(__xludf.DUMMYFUNCTION("""COMPUTED_VALUE"""),6.0)</f>
        <v>6</v>
      </c>
      <c r="N31" s="52">
        <f>IFERROR(__xludf.DUMMYFUNCTION("""COMPUTED_VALUE"""),4.0)</f>
        <v>4</v>
      </c>
      <c r="O31" s="52">
        <f>IFERROR(__xludf.DUMMYFUNCTION("""COMPUTED_VALUE"""),4.0)</f>
        <v>4</v>
      </c>
      <c r="P31" s="52">
        <f>IFERROR(__xludf.DUMMYFUNCTION("""COMPUTED_VALUE"""),5.0)</f>
        <v>5</v>
      </c>
      <c r="Q31" s="52">
        <f>IFERROR(__xludf.DUMMYFUNCTION("""COMPUTED_VALUE"""),4.0)</f>
        <v>4</v>
      </c>
      <c r="R31" s="52">
        <f>IFERROR(__xludf.DUMMYFUNCTION("""COMPUTED_VALUE"""),6.0)</f>
        <v>6</v>
      </c>
      <c r="S31" s="52">
        <f>IFERROR(__xludf.DUMMYFUNCTION("""COMPUTED_VALUE"""),5.0)</f>
        <v>5</v>
      </c>
      <c r="T31" s="52">
        <f>IFERROR(__xludf.DUMMYFUNCTION("""COMPUTED_VALUE"""),5.0)</f>
        <v>5</v>
      </c>
      <c r="U31" s="52">
        <f>IFERROR(__xludf.DUMMYFUNCTION("""COMPUTED_VALUE"""),6.0)</f>
        <v>6</v>
      </c>
      <c r="V31" s="52">
        <f>IFERROR(__xludf.DUMMYFUNCTION("""COMPUTED_VALUE"""),45.0)</f>
        <v>45</v>
      </c>
      <c r="W31" s="52">
        <f>IFERROR(__xludf.DUMMYFUNCTION("""COMPUTED_VALUE"""),90.0)</f>
        <v>90</v>
      </c>
    </row>
    <row r="32">
      <c r="A32" s="47">
        <v>30.0</v>
      </c>
      <c r="B32" s="52" t="str">
        <f>IFERROR(__xludf.DUMMYFUNCTION("""COMPUTED_VALUE"""),"Thomas Benninghoff")</f>
        <v>Thomas Benninghoff</v>
      </c>
      <c r="C32" s="52">
        <f>IFERROR(__xludf.DUMMYFUNCTION("""COMPUTED_VALUE"""),5.0)</f>
        <v>5</v>
      </c>
      <c r="D32" s="52">
        <f>IFERROR(__xludf.DUMMYFUNCTION("""COMPUTED_VALUE"""),4.0)</f>
        <v>4</v>
      </c>
      <c r="E32" s="52">
        <f>IFERROR(__xludf.DUMMYFUNCTION("""COMPUTED_VALUE"""),4.0)</f>
        <v>4</v>
      </c>
      <c r="F32" s="52">
        <f>IFERROR(__xludf.DUMMYFUNCTION("""COMPUTED_VALUE"""),4.0)</f>
        <v>4</v>
      </c>
      <c r="G32" s="52">
        <f>IFERROR(__xludf.DUMMYFUNCTION("""COMPUTED_VALUE"""),5.0)</f>
        <v>5</v>
      </c>
      <c r="H32" s="52">
        <f>IFERROR(__xludf.DUMMYFUNCTION("""COMPUTED_VALUE"""),4.0)</f>
        <v>4</v>
      </c>
      <c r="I32" s="52">
        <f>IFERROR(__xludf.DUMMYFUNCTION("""COMPUTED_VALUE"""),3.0)</f>
        <v>3</v>
      </c>
      <c r="J32" s="52">
        <f>IFERROR(__xludf.DUMMYFUNCTION("""COMPUTED_VALUE"""),4.0)</f>
        <v>4</v>
      </c>
      <c r="K32" s="52">
        <f>IFERROR(__xludf.DUMMYFUNCTION("""COMPUTED_VALUE"""),4.0)</f>
        <v>4</v>
      </c>
      <c r="L32" s="52">
        <f>IFERROR(__xludf.DUMMYFUNCTION("""COMPUTED_VALUE"""),37.0)</f>
        <v>37</v>
      </c>
      <c r="M32" s="52">
        <f>IFERROR(__xludf.DUMMYFUNCTION("""COMPUTED_VALUE"""),6.0)</f>
        <v>6</v>
      </c>
      <c r="N32" s="52">
        <f>IFERROR(__xludf.DUMMYFUNCTION("""COMPUTED_VALUE"""),4.0)</f>
        <v>4</v>
      </c>
      <c r="O32" s="52">
        <f>IFERROR(__xludf.DUMMYFUNCTION("""COMPUTED_VALUE"""),4.0)</f>
        <v>4</v>
      </c>
      <c r="P32" s="52">
        <f>IFERROR(__xludf.DUMMYFUNCTION("""COMPUTED_VALUE"""),3.0)</f>
        <v>3</v>
      </c>
      <c r="Q32" s="52">
        <f>IFERROR(__xludf.DUMMYFUNCTION("""COMPUTED_VALUE"""),5.0)</f>
        <v>5</v>
      </c>
      <c r="R32" s="52">
        <f>IFERROR(__xludf.DUMMYFUNCTION("""COMPUTED_VALUE"""),3.0)</f>
        <v>3</v>
      </c>
      <c r="S32" s="52">
        <f>IFERROR(__xludf.DUMMYFUNCTION("""COMPUTED_VALUE"""),5.0)</f>
        <v>5</v>
      </c>
      <c r="T32" s="52">
        <f>IFERROR(__xludf.DUMMYFUNCTION("""COMPUTED_VALUE"""),4.0)</f>
        <v>4</v>
      </c>
      <c r="U32" s="52">
        <f>IFERROR(__xludf.DUMMYFUNCTION("""COMPUTED_VALUE"""),5.0)</f>
        <v>5</v>
      </c>
      <c r="V32" s="52">
        <f>IFERROR(__xludf.DUMMYFUNCTION("""COMPUTED_VALUE"""),39.0)</f>
        <v>39</v>
      </c>
      <c r="W32" s="52">
        <f>IFERROR(__xludf.DUMMYFUNCTION("""COMPUTED_VALUE"""),76.0)</f>
        <v>76</v>
      </c>
    </row>
    <row r="33">
      <c r="A33" s="47">
        <v>31.0</v>
      </c>
      <c r="B33" s="52" t="str">
        <f>IFERROR(__xludf.DUMMYFUNCTION("""COMPUTED_VALUE"""),"Luke O'Dell")</f>
        <v>Luke O'Dell</v>
      </c>
      <c r="C33" s="52">
        <f>IFERROR(__xludf.DUMMYFUNCTION("""COMPUTED_VALUE"""),4.0)</f>
        <v>4</v>
      </c>
      <c r="D33" s="52">
        <f>IFERROR(__xludf.DUMMYFUNCTION("""COMPUTED_VALUE"""),5.0)</f>
        <v>5</v>
      </c>
      <c r="E33" s="52">
        <f>IFERROR(__xludf.DUMMYFUNCTION("""COMPUTED_VALUE"""),5.0)</f>
        <v>5</v>
      </c>
      <c r="F33" s="52">
        <f>IFERROR(__xludf.DUMMYFUNCTION("""COMPUTED_VALUE"""),3.0)</f>
        <v>3</v>
      </c>
      <c r="G33" s="52">
        <f>IFERROR(__xludf.DUMMYFUNCTION("""COMPUTED_VALUE"""),5.0)</f>
        <v>5</v>
      </c>
      <c r="H33" s="52">
        <f>IFERROR(__xludf.DUMMYFUNCTION("""COMPUTED_VALUE"""),4.0)</f>
        <v>4</v>
      </c>
      <c r="I33" s="52">
        <f>IFERROR(__xludf.DUMMYFUNCTION("""COMPUTED_VALUE"""),2.0)</f>
        <v>2</v>
      </c>
      <c r="J33" s="52">
        <f>IFERROR(__xludf.DUMMYFUNCTION("""COMPUTED_VALUE"""),4.0)</f>
        <v>4</v>
      </c>
      <c r="K33" s="52">
        <f>IFERROR(__xludf.DUMMYFUNCTION("""COMPUTED_VALUE"""),4.0)</f>
        <v>4</v>
      </c>
      <c r="L33" s="52">
        <f>IFERROR(__xludf.DUMMYFUNCTION("""COMPUTED_VALUE"""),36.0)</f>
        <v>36</v>
      </c>
      <c r="M33" s="52">
        <f>IFERROR(__xludf.DUMMYFUNCTION("""COMPUTED_VALUE"""),6.0)</f>
        <v>6</v>
      </c>
      <c r="N33" s="52">
        <f>IFERROR(__xludf.DUMMYFUNCTION("""COMPUTED_VALUE"""),4.0)</f>
        <v>4</v>
      </c>
      <c r="O33" s="52">
        <f>IFERROR(__xludf.DUMMYFUNCTION("""COMPUTED_VALUE"""),4.0)</f>
        <v>4</v>
      </c>
      <c r="P33" s="52">
        <f>IFERROR(__xludf.DUMMYFUNCTION("""COMPUTED_VALUE"""),4.0)</f>
        <v>4</v>
      </c>
      <c r="Q33" s="52">
        <f>IFERROR(__xludf.DUMMYFUNCTION("""COMPUTED_VALUE"""),5.0)</f>
        <v>5</v>
      </c>
      <c r="R33" s="52">
        <f>IFERROR(__xludf.DUMMYFUNCTION("""COMPUTED_VALUE"""),4.0)</f>
        <v>4</v>
      </c>
      <c r="S33" s="52">
        <f>IFERROR(__xludf.DUMMYFUNCTION("""COMPUTED_VALUE"""),3.0)</f>
        <v>3</v>
      </c>
      <c r="T33" s="52">
        <f>IFERROR(__xludf.DUMMYFUNCTION("""COMPUTED_VALUE"""),3.0)</f>
        <v>3</v>
      </c>
      <c r="U33" s="52">
        <f>IFERROR(__xludf.DUMMYFUNCTION("""COMPUTED_VALUE"""),5.0)</f>
        <v>5</v>
      </c>
      <c r="V33" s="52">
        <f>IFERROR(__xludf.DUMMYFUNCTION("""COMPUTED_VALUE"""),38.0)</f>
        <v>38</v>
      </c>
      <c r="W33" s="52">
        <f>IFERROR(__xludf.DUMMYFUNCTION("""COMPUTED_VALUE"""),74.0)</f>
        <v>74</v>
      </c>
    </row>
    <row r="34">
      <c r="A34" s="47">
        <v>32.0</v>
      </c>
      <c r="B34" s="52" t="str">
        <f>IFERROR(__xludf.DUMMYFUNCTION("""COMPUTED_VALUE"""),"Elijah Brinton")</f>
        <v>Elijah Brinton</v>
      </c>
      <c r="C34" s="52">
        <f>IFERROR(__xludf.DUMMYFUNCTION("""COMPUTED_VALUE"""),4.0)</f>
        <v>4</v>
      </c>
      <c r="D34" s="52">
        <f>IFERROR(__xludf.DUMMYFUNCTION("""COMPUTED_VALUE"""),5.0)</f>
        <v>5</v>
      </c>
      <c r="E34" s="52">
        <f>IFERROR(__xludf.DUMMYFUNCTION("""COMPUTED_VALUE"""),3.0)</f>
        <v>3</v>
      </c>
      <c r="F34" s="52">
        <f>IFERROR(__xludf.DUMMYFUNCTION("""COMPUTED_VALUE"""),4.0)</f>
        <v>4</v>
      </c>
      <c r="G34" s="52">
        <f>IFERROR(__xludf.DUMMYFUNCTION("""COMPUTED_VALUE"""),4.0)</f>
        <v>4</v>
      </c>
      <c r="H34" s="52">
        <f>IFERROR(__xludf.DUMMYFUNCTION("""COMPUTED_VALUE"""),5.0)</f>
        <v>5</v>
      </c>
      <c r="I34" s="52">
        <f>IFERROR(__xludf.DUMMYFUNCTION("""COMPUTED_VALUE"""),3.0)</f>
        <v>3</v>
      </c>
      <c r="J34" s="52">
        <f>IFERROR(__xludf.DUMMYFUNCTION("""COMPUTED_VALUE"""),4.0)</f>
        <v>4</v>
      </c>
      <c r="K34" s="52">
        <f>IFERROR(__xludf.DUMMYFUNCTION("""COMPUTED_VALUE"""),3.0)</f>
        <v>3</v>
      </c>
      <c r="L34" s="52">
        <f>IFERROR(__xludf.DUMMYFUNCTION("""COMPUTED_VALUE"""),35.0)</f>
        <v>35</v>
      </c>
      <c r="M34" s="52">
        <f>IFERROR(__xludf.DUMMYFUNCTION("""COMPUTED_VALUE"""),7.0)</f>
        <v>7</v>
      </c>
      <c r="N34" s="52">
        <f>IFERROR(__xludf.DUMMYFUNCTION("""COMPUTED_VALUE"""),4.0)</f>
        <v>4</v>
      </c>
      <c r="O34" s="52">
        <f>IFERROR(__xludf.DUMMYFUNCTION("""COMPUTED_VALUE"""),4.0)</f>
        <v>4</v>
      </c>
      <c r="P34" s="52">
        <f>IFERROR(__xludf.DUMMYFUNCTION("""COMPUTED_VALUE"""),5.0)</f>
        <v>5</v>
      </c>
      <c r="Q34" s="52">
        <f>IFERROR(__xludf.DUMMYFUNCTION("""COMPUTED_VALUE"""),4.0)</f>
        <v>4</v>
      </c>
      <c r="R34" s="52">
        <f>IFERROR(__xludf.DUMMYFUNCTION("""COMPUTED_VALUE"""),4.0)</f>
        <v>4</v>
      </c>
      <c r="S34" s="52">
        <f>IFERROR(__xludf.DUMMYFUNCTION("""COMPUTED_VALUE"""),6.0)</f>
        <v>6</v>
      </c>
      <c r="T34" s="52">
        <f>IFERROR(__xludf.DUMMYFUNCTION("""COMPUTED_VALUE"""),3.0)</f>
        <v>3</v>
      </c>
      <c r="U34" s="52">
        <f>IFERROR(__xludf.DUMMYFUNCTION("""COMPUTED_VALUE"""),5.0)</f>
        <v>5</v>
      </c>
      <c r="V34" s="52">
        <f>IFERROR(__xludf.DUMMYFUNCTION("""COMPUTED_VALUE"""),42.0)</f>
        <v>42</v>
      </c>
      <c r="W34" s="52">
        <f>IFERROR(__xludf.DUMMYFUNCTION("""COMPUTED_VALUE"""),77.0)</f>
        <v>77</v>
      </c>
    </row>
    <row r="35">
      <c r="A35" s="47">
        <v>33.0</v>
      </c>
      <c r="B35" s="52" t="str">
        <f>IFERROR(__xludf.DUMMYFUNCTION("""COMPUTED_VALUE"""),"Tanner Story")</f>
        <v>Tanner Story</v>
      </c>
      <c r="C35" s="52">
        <f>IFERROR(__xludf.DUMMYFUNCTION("""COMPUTED_VALUE"""),4.0)</f>
        <v>4</v>
      </c>
      <c r="D35" s="52">
        <f>IFERROR(__xludf.DUMMYFUNCTION("""COMPUTED_VALUE"""),5.0)</f>
        <v>5</v>
      </c>
      <c r="E35" s="52">
        <f>IFERROR(__xludf.DUMMYFUNCTION("""COMPUTED_VALUE"""),3.0)</f>
        <v>3</v>
      </c>
      <c r="F35" s="52">
        <f>IFERROR(__xludf.DUMMYFUNCTION("""COMPUTED_VALUE"""),5.0)</f>
        <v>5</v>
      </c>
      <c r="G35" s="52">
        <f>IFERROR(__xludf.DUMMYFUNCTION("""COMPUTED_VALUE"""),4.0)</f>
        <v>4</v>
      </c>
      <c r="H35" s="52">
        <f>IFERROR(__xludf.DUMMYFUNCTION("""COMPUTED_VALUE"""),4.0)</f>
        <v>4</v>
      </c>
      <c r="I35" s="52">
        <f>IFERROR(__xludf.DUMMYFUNCTION("""COMPUTED_VALUE"""),4.0)</f>
        <v>4</v>
      </c>
      <c r="J35" s="52">
        <f>IFERROR(__xludf.DUMMYFUNCTION("""COMPUTED_VALUE"""),5.0)</f>
        <v>5</v>
      </c>
      <c r="K35" s="52">
        <f>IFERROR(__xludf.DUMMYFUNCTION("""COMPUTED_VALUE"""),4.0)</f>
        <v>4</v>
      </c>
      <c r="L35" s="52">
        <f>IFERROR(__xludf.DUMMYFUNCTION("""COMPUTED_VALUE"""),38.0)</f>
        <v>38</v>
      </c>
      <c r="M35" s="52">
        <f>IFERROR(__xludf.DUMMYFUNCTION("""COMPUTED_VALUE"""),8.0)</f>
        <v>8</v>
      </c>
      <c r="N35" s="52">
        <f>IFERROR(__xludf.DUMMYFUNCTION("""COMPUTED_VALUE"""),4.0)</f>
        <v>4</v>
      </c>
      <c r="O35" s="52">
        <f>IFERROR(__xludf.DUMMYFUNCTION("""COMPUTED_VALUE"""),4.0)</f>
        <v>4</v>
      </c>
      <c r="P35" s="52">
        <f>IFERROR(__xludf.DUMMYFUNCTION("""COMPUTED_VALUE"""),4.0)</f>
        <v>4</v>
      </c>
      <c r="Q35" s="52">
        <f>IFERROR(__xludf.DUMMYFUNCTION("""COMPUTED_VALUE"""),5.0)</f>
        <v>5</v>
      </c>
      <c r="R35" s="52">
        <f>IFERROR(__xludf.DUMMYFUNCTION("""COMPUTED_VALUE"""),4.0)</f>
        <v>4</v>
      </c>
      <c r="S35" s="52">
        <f>IFERROR(__xludf.DUMMYFUNCTION("""COMPUTED_VALUE"""),7.0)</f>
        <v>7</v>
      </c>
      <c r="T35" s="52">
        <f>IFERROR(__xludf.DUMMYFUNCTION("""COMPUTED_VALUE"""),4.0)</f>
        <v>4</v>
      </c>
      <c r="U35" s="52">
        <f>IFERROR(__xludf.DUMMYFUNCTION("""COMPUTED_VALUE"""),4.0)</f>
        <v>4</v>
      </c>
      <c r="V35" s="52">
        <f>IFERROR(__xludf.DUMMYFUNCTION("""COMPUTED_VALUE"""),44.0)</f>
        <v>44</v>
      </c>
      <c r="W35" s="52">
        <f>IFERROR(__xludf.DUMMYFUNCTION("""COMPUTED_VALUE"""),82.0)</f>
        <v>82</v>
      </c>
    </row>
    <row r="36">
      <c r="A36" s="47">
        <v>34.0</v>
      </c>
      <c r="B36" s="51" t="str">
        <f>IFERROR(__xludf.DUMMYFUNCTION("""COMPUTED_VALUE"""),"Brock Heusinkvelt")</f>
        <v>Brock Heusinkvelt</v>
      </c>
      <c r="C36" s="52">
        <f>IFERROR(__xludf.DUMMYFUNCTION("""COMPUTED_VALUE"""),5.0)</f>
        <v>5</v>
      </c>
      <c r="D36" s="52">
        <f>IFERROR(__xludf.DUMMYFUNCTION("""COMPUTED_VALUE"""),6.0)</f>
        <v>6</v>
      </c>
      <c r="E36" s="52">
        <f>IFERROR(__xludf.DUMMYFUNCTION("""COMPUTED_VALUE"""),3.0)</f>
        <v>3</v>
      </c>
      <c r="F36" s="52">
        <f>IFERROR(__xludf.DUMMYFUNCTION("""COMPUTED_VALUE"""),6.0)</f>
        <v>6</v>
      </c>
      <c r="G36" s="52">
        <f>IFERROR(__xludf.DUMMYFUNCTION("""COMPUTED_VALUE"""),5.0)</f>
        <v>5</v>
      </c>
      <c r="H36" s="52">
        <f>IFERROR(__xludf.DUMMYFUNCTION("""COMPUTED_VALUE"""),6.0)</f>
        <v>6</v>
      </c>
      <c r="I36" s="52">
        <f>IFERROR(__xludf.DUMMYFUNCTION("""COMPUTED_VALUE"""),3.0)</f>
        <v>3</v>
      </c>
      <c r="J36" s="52">
        <f>IFERROR(__xludf.DUMMYFUNCTION("""COMPUTED_VALUE"""),4.0)</f>
        <v>4</v>
      </c>
      <c r="K36" s="52">
        <f>IFERROR(__xludf.DUMMYFUNCTION("""COMPUTED_VALUE"""),5.0)</f>
        <v>5</v>
      </c>
      <c r="L36" s="52">
        <f>IFERROR(__xludf.DUMMYFUNCTION("""COMPUTED_VALUE"""),43.0)</f>
        <v>43</v>
      </c>
      <c r="M36" s="52">
        <f>IFERROR(__xludf.DUMMYFUNCTION("""COMPUTED_VALUE"""),8.0)</f>
        <v>8</v>
      </c>
      <c r="N36" s="52">
        <f>IFERROR(__xludf.DUMMYFUNCTION("""COMPUTED_VALUE"""),4.0)</f>
        <v>4</v>
      </c>
      <c r="O36" s="52">
        <f>IFERROR(__xludf.DUMMYFUNCTION("""COMPUTED_VALUE"""),5.0)</f>
        <v>5</v>
      </c>
      <c r="P36" s="52">
        <f>IFERROR(__xludf.DUMMYFUNCTION("""COMPUTED_VALUE"""),4.0)</f>
        <v>4</v>
      </c>
      <c r="Q36" s="52">
        <f>IFERROR(__xludf.DUMMYFUNCTION("""COMPUTED_VALUE"""),5.0)</f>
        <v>5</v>
      </c>
      <c r="R36" s="52">
        <f>IFERROR(__xludf.DUMMYFUNCTION("""COMPUTED_VALUE"""),5.0)</f>
        <v>5</v>
      </c>
      <c r="S36" s="52">
        <f>IFERROR(__xludf.DUMMYFUNCTION("""COMPUTED_VALUE"""),5.0)</f>
        <v>5</v>
      </c>
      <c r="T36" s="52">
        <f>IFERROR(__xludf.DUMMYFUNCTION("""COMPUTED_VALUE"""),3.0)</f>
        <v>3</v>
      </c>
      <c r="U36" s="52">
        <f>IFERROR(__xludf.DUMMYFUNCTION("""COMPUTED_VALUE"""),6.0)</f>
        <v>6</v>
      </c>
      <c r="V36" s="52">
        <f>IFERROR(__xludf.DUMMYFUNCTION("""COMPUTED_VALUE"""),45.0)</f>
        <v>45</v>
      </c>
      <c r="W36" s="52">
        <f>IFERROR(__xludf.DUMMYFUNCTION("""COMPUTED_VALUE"""),88.0)</f>
        <v>88</v>
      </c>
    </row>
    <row r="37">
      <c r="A37" s="47">
        <v>35.0</v>
      </c>
      <c r="B37" s="52" t="str">
        <f>IFERROR(__xludf.DUMMYFUNCTION("""COMPUTED_VALUE"""),"Tucker McDonald")</f>
        <v>Tucker McDonald</v>
      </c>
      <c r="C37" s="52">
        <f>IFERROR(__xludf.DUMMYFUNCTION("""COMPUTED_VALUE"""),4.0)</f>
        <v>4</v>
      </c>
      <c r="D37" s="52">
        <f>IFERROR(__xludf.DUMMYFUNCTION("""COMPUTED_VALUE"""),7.0)</f>
        <v>7</v>
      </c>
      <c r="E37" s="52">
        <f>IFERROR(__xludf.DUMMYFUNCTION("""COMPUTED_VALUE"""),3.0)</f>
        <v>3</v>
      </c>
      <c r="F37" s="52">
        <f>IFERROR(__xludf.DUMMYFUNCTION("""COMPUTED_VALUE"""),6.0)</f>
        <v>6</v>
      </c>
      <c r="G37" s="52">
        <f>IFERROR(__xludf.DUMMYFUNCTION("""COMPUTED_VALUE"""),4.0)</f>
        <v>4</v>
      </c>
      <c r="H37" s="52">
        <f>IFERROR(__xludf.DUMMYFUNCTION("""COMPUTED_VALUE"""),5.0)</f>
        <v>5</v>
      </c>
      <c r="I37" s="52">
        <f>IFERROR(__xludf.DUMMYFUNCTION("""COMPUTED_VALUE"""),3.0)</f>
        <v>3</v>
      </c>
      <c r="J37" s="52">
        <f>IFERROR(__xludf.DUMMYFUNCTION("""COMPUTED_VALUE"""),4.0)</f>
        <v>4</v>
      </c>
      <c r="K37" s="52">
        <f>IFERROR(__xludf.DUMMYFUNCTION("""COMPUTED_VALUE"""),4.0)</f>
        <v>4</v>
      </c>
      <c r="L37" s="52">
        <f>IFERROR(__xludf.DUMMYFUNCTION("""COMPUTED_VALUE"""),40.0)</f>
        <v>40</v>
      </c>
      <c r="M37" s="52">
        <f>IFERROR(__xludf.DUMMYFUNCTION("""COMPUTED_VALUE"""),5.0)</f>
        <v>5</v>
      </c>
      <c r="N37" s="52">
        <f>IFERROR(__xludf.DUMMYFUNCTION("""COMPUTED_VALUE"""),5.0)</f>
        <v>5</v>
      </c>
      <c r="O37" s="52">
        <f>IFERROR(__xludf.DUMMYFUNCTION("""COMPUTED_VALUE"""),5.0)</f>
        <v>5</v>
      </c>
      <c r="P37" s="52">
        <f>IFERROR(__xludf.DUMMYFUNCTION("""COMPUTED_VALUE"""),3.0)</f>
        <v>3</v>
      </c>
      <c r="Q37" s="52">
        <f>IFERROR(__xludf.DUMMYFUNCTION("""COMPUTED_VALUE"""),4.0)</f>
        <v>4</v>
      </c>
      <c r="R37" s="52">
        <f>IFERROR(__xludf.DUMMYFUNCTION("""COMPUTED_VALUE"""),4.0)</f>
        <v>4</v>
      </c>
      <c r="S37" s="52">
        <f>IFERROR(__xludf.DUMMYFUNCTION("""COMPUTED_VALUE"""),5.0)</f>
        <v>5</v>
      </c>
      <c r="T37" s="52">
        <f>IFERROR(__xludf.DUMMYFUNCTION("""COMPUTED_VALUE"""),3.0)</f>
        <v>3</v>
      </c>
      <c r="U37" s="52">
        <f>IFERROR(__xludf.DUMMYFUNCTION("""COMPUTED_VALUE"""),5.0)</f>
        <v>5</v>
      </c>
      <c r="V37" s="52">
        <f>IFERROR(__xludf.DUMMYFUNCTION("""COMPUTED_VALUE"""),39.0)</f>
        <v>39</v>
      </c>
      <c r="W37" s="52">
        <f>IFERROR(__xludf.DUMMYFUNCTION("""COMPUTED_VALUE"""),79.0)</f>
        <v>79</v>
      </c>
    </row>
    <row r="38">
      <c r="A38" s="47">
        <v>36.0</v>
      </c>
      <c r="B38" s="52" t="str">
        <f>IFERROR(__xludf.DUMMYFUNCTION("""COMPUTED_VALUE"""),"Blake Skoumal")</f>
        <v>Blake Skoumal</v>
      </c>
      <c r="C38" s="52">
        <f>IFERROR(__xludf.DUMMYFUNCTION("""COMPUTED_VALUE"""),6.0)</f>
        <v>6</v>
      </c>
      <c r="D38" s="52">
        <f>IFERROR(__xludf.DUMMYFUNCTION("""COMPUTED_VALUE"""),5.0)</f>
        <v>5</v>
      </c>
      <c r="E38" s="52">
        <f>IFERROR(__xludf.DUMMYFUNCTION("""COMPUTED_VALUE"""),3.0)</f>
        <v>3</v>
      </c>
      <c r="F38" s="52">
        <f>IFERROR(__xludf.DUMMYFUNCTION("""COMPUTED_VALUE"""),4.0)</f>
        <v>4</v>
      </c>
      <c r="G38" s="52">
        <f>IFERROR(__xludf.DUMMYFUNCTION("""COMPUTED_VALUE"""),4.0)</f>
        <v>4</v>
      </c>
      <c r="H38" s="52">
        <f>IFERROR(__xludf.DUMMYFUNCTION("""COMPUTED_VALUE"""),5.0)</f>
        <v>5</v>
      </c>
      <c r="I38" s="52">
        <f>IFERROR(__xludf.DUMMYFUNCTION("""COMPUTED_VALUE"""),4.0)</f>
        <v>4</v>
      </c>
      <c r="J38" s="52">
        <f>IFERROR(__xludf.DUMMYFUNCTION("""COMPUTED_VALUE"""),4.0)</f>
        <v>4</v>
      </c>
      <c r="K38" s="52">
        <f>IFERROR(__xludf.DUMMYFUNCTION("""COMPUTED_VALUE"""),5.0)</f>
        <v>5</v>
      </c>
      <c r="L38" s="52">
        <f>IFERROR(__xludf.DUMMYFUNCTION("""COMPUTED_VALUE"""),40.0)</f>
        <v>40</v>
      </c>
      <c r="M38" s="52">
        <f>IFERROR(__xludf.DUMMYFUNCTION("""COMPUTED_VALUE"""),6.0)</f>
        <v>6</v>
      </c>
      <c r="N38" s="52">
        <f>IFERROR(__xludf.DUMMYFUNCTION("""COMPUTED_VALUE"""),4.0)</f>
        <v>4</v>
      </c>
      <c r="O38" s="52">
        <f>IFERROR(__xludf.DUMMYFUNCTION("""COMPUTED_VALUE"""),3.0)</f>
        <v>3</v>
      </c>
      <c r="P38" s="52">
        <f>IFERROR(__xludf.DUMMYFUNCTION("""COMPUTED_VALUE"""),3.0)</f>
        <v>3</v>
      </c>
      <c r="Q38" s="52">
        <f>IFERROR(__xludf.DUMMYFUNCTION("""COMPUTED_VALUE"""),4.0)</f>
        <v>4</v>
      </c>
      <c r="R38" s="52">
        <f>IFERROR(__xludf.DUMMYFUNCTION("""COMPUTED_VALUE"""),6.0)</f>
        <v>6</v>
      </c>
      <c r="S38" s="52">
        <f>IFERROR(__xludf.DUMMYFUNCTION("""COMPUTED_VALUE"""),7.0)</f>
        <v>7</v>
      </c>
      <c r="T38" s="52">
        <f>IFERROR(__xludf.DUMMYFUNCTION("""COMPUTED_VALUE"""),4.0)</f>
        <v>4</v>
      </c>
      <c r="U38" s="52">
        <f>IFERROR(__xludf.DUMMYFUNCTION("""COMPUTED_VALUE"""),5.0)</f>
        <v>5</v>
      </c>
      <c r="V38" s="52">
        <f>IFERROR(__xludf.DUMMYFUNCTION("""COMPUTED_VALUE"""),42.0)</f>
        <v>42</v>
      </c>
      <c r="W38" s="52">
        <f>IFERROR(__xludf.DUMMYFUNCTION("""COMPUTED_VALUE"""),82.0)</f>
        <v>82</v>
      </c>
    </row>
    <row r="39">
      <c r="A39" s="47">
        <v>37.0</v>
      </c>
      <c r="B39" s="52" t="str">
        <f>IFERROR(__xludf.DUMMYFUNCTION("""COMPUTED_VALUE"""),"Juan Florez")</f>
        <v>Juan Florez</v>
      </c>
      <c r="C39" s="52">
        <f>IFERROR(__xludf.DUMMYFUNCTION("""COMPUTED_VALUE"""),4.0)</f>
        <v>4</v>
      </c>
      <c r="D39" s="52">
        <f>IFERROR(__xludf.DUMMYFUNCTION("""COMPUTED_VALUE"""),6.0)</f>
        <v>6</v>
      </c>
      <c r="E39" s="52">
        <f>IFERROR(__xludf.DUMMYFUNCTION("""COMPUTED_VALUE"""),5.0)</f>
        <v>5</v>
      </c>
      <c r="F39" s="52">
        <f>IFERROR(__xludf.DUMMYFUNCTION("""COMPUTED_VALUE"""),6.0)</f>
        <v>6</v>
      </c>
      <c r="G39" s="52">
        <f>IFERROR(__xludf.DUMMYFUNCTION("""COMPUTED_VALUE"""),4.0)</f>
        <v>4</v>
      </c>
      <c r="H39" s="52">
        <f>IFERROR(__xludf.DUMMYFUNCTION("""COMPUTED_VALUE"""),4.0)</f>
        <v>4</v>
      </c>
      <c r="I39" s="52">
        <f>IFERROR(__xludf.DUMMYFUNCTION("""COMPUTED_VALUE"""),3.0)</f>
        <v>3</v>
      </c>
      <c r="J39" s="52">
        <f>IFERROR(__xludf.DUMMYFUNCTION("""COMPUTED_VALUE"""),4.0)</f>
        <v>4</v>
      </c>
      <c r="K39" s="52">
        <f>IFERROR(__xludf.DUMMYFUNCTION("""COMPUTED_VALUE"""),5.0)</f>
        <v>5</v>
      </c>
      <c r="L39" s="52">
        <f>IFERROR(__xludf.DUMMYFUNCTION("""COMPUTED_VALUE"""),41.0)</f>
        <v>41</v>
      </c>
      <c r="M39" s="52">
        <f>IFERROR(__xludf.DUMMYFUNCTION("""COMPUTED_VALUE"""),6.0)</f>
        <v>6</v>
      </c>
      <c r="N39" s="52">
        <f>IFERROR(__xludf.DUMMYFUNCTION("""COMPUTED_VALUE"""),4.0)</f>
        <v>4</v>
      </c>
      <c r="O39" s="52">
        <f>IFERROR(__xludf.DUMMYFUNCTION("""COMPUTED_VALUE"""),4.0)</f>
        <v>4</v>
      </c>
      <c r="P39" s="52">
        <f>IFERROR(__xludf.DUMMYFUNCTION("""COMPUTED_VALUE"""),3.0)</f>
        <v>3</v>
      </c>
      <c r="Q39" s="52">
        <f>IFERROR(__xludf.DUMMYFUNCTION("""COMPUTED_VALUE"""),5.0)</f>
        <v>5</v>
      </c>
      <c r="R39" s="52">
        <f>IFERROR(__xludf.DUMMYFUNCTION("""COMPUTED_VALUE"""),4.0)</f>
        <v>4</v>
      </c>
      <c r="S39" s="52">
        <f>IFERROR(__xludf.DUMMYFUNCTION("""COMPUTED_VALUE"""),5.0)</f>
        <v>5</v>
      </c>
      <c r="T39" s="52">
        <f>IFERROR(__xludf.DUMMYFUNCTION("""COMPUTED_VALUE"""),3.0)</f>
        <v>3</v>
      </c>
      <c r="U39" s="52">
        <f>IFERROR(__xludf.DUMMYFUNCTION("""COMPUTED_VALUE"""),6.0)</f>
        <v>6</v>
      </c>
      <c r="V39" s="52">
        <f>IFERROR(__xludf.DUMMYFUNCTION("""COMPUTED_VALUE"""),40.0)</f>
        <v>40</v>
      </c>
      <c r="W39" s="52">
        <f>IFERROR(__xludf.DUMMYFUNCTION("""COMPUTED_VALUE"""),81.0)</f>
        <v>81</v>
      </c>
    </row>
    <row r="40">
      <c r="A40" s="47">
        <v>38.0</v>
      </c>
      <c r="B40" s="52" t="str">
        <f>IFERROR(__xludf.DUMMYFUNCTION("""COMPUTED_VALUE"""),"Trent Jones")</f>
        <v>Trent Jones</v>
      </c>
      <c r="C40" s="52">
        <f>IFERROR(__xludf.DUMMYFUNCTION("""COMPUTED_VALUE"""),8.0)</f>
        <v>8</v>
      </c>
      <c r="D40" s="52">
        <f>IFERROR(__xludf.DUMMYFUNCTION("""COMPUTED_VALUE"""),9.0)</f>
        <v>9</v>
      </c>
      <c r="E40" s="52">
        <f>IFERROR(__xludf.DUMMYFUNCTION("""COMPUTED_VALUE"""),6.0)</f>
        <v>6</v>
      </c>
      <c r="F40" s="52">
        <f>IFERROR(__xludf.DUMMYFUNCTION("""COMPUTED_VALUE"""),7.0)</f>
        <v>7</v>
      </c>
      <c r="G40" s="52">
        <f>IFERROR(__xludf.DUMMYFUNCTION("""COMPUTED_VALUE"""),6.0)</f>
        <v>6</v>
      </c>
      <c r="H40" s="52">
        <f>IFERROR(__xludf.DUMMYFUNCTION("""COMPUTED_VALUE"""),5.0)</f>
        <v>5</v>
      </c>
      <c r="I40" s="52">
        <f>IFERROR(__xludf.DUMMYFUNCTION("""COMPUTED_VALUE"""),5.0)</f>
        <v>5</v>
      </c>
      <c r="J40" s="52">
        <f>IFERROR(__xludf.DUMMYFUNCTION("""COMPUTED_VALUE"""),5.0)</f>
        <v>5</v>
      </c>
      <c r="K40" s="52">
        <f>IFERROR(__xludf.DUMMYFUNCTION("""COMPUTED_VALUE"""),8.0)</f>
        <v>8</v>
      </c>
      <c r="L40" s="52">
        <f>IFERROR(__xludf.DUMMYFUNCTION("""COMPUTED_VALUE"""),59.0)</f>
        <v>59</v>
      </c>
      <c r="M40" s="52">
        <f>IFERROR(__xludf.DUMMYFUNCTION("""COMPUTED_VALUE"""),8.0)</f>
        <v>8</v>
      </c>
      <c r="N40" s="52">
        <f>IFERROR(__xludf.DUMMYFUNCTION("""COMPUTED_VALUE"""),8.0)</f>
        <v>8</v>
      </c>
      <c r="O40" s="52">
        <f>IFERROR(__xludf.DUMMYFUNCTION("""COMPUTED_VALUE"""),6.0)</f>
        <v>6</v>
      </c>
      <c r="P40" s="52">
        <f>IFERROR(__xludf.DUMMYFUNCTION("""COMPUTED_VALUE"""),4.0)</f>
        <v>4</v>
      </c>
      <c r="Q40" s="52">
        <f>IFERROR(__xludf.DUMMYFUNCTION("""COMPUTED_VALUE"""),7.0)</f>
        <v>7</v>
      </c>
      <c r="R40" s="52">
        <f>IFERROR(__xludf.DUMMYFUNCTION("""COMPUTED_VALUE"""),7.0)</f>
        <v>7</v>
      </c>
      <c r="S40" s="52">
        <f>IFERROR(__xludf.DUMMYFUNCTION("""COMPUTED_VALUE"""),6.0)</f>
        <v>6</v>
      </c>
      <c r="T40" s="52">
        <f>IFERROR(__xludf.DUMMYFUNCTION("""COMPUTED_VALUE"""),4.0)</f>
        <v>4</v>
      </c>
      <c r="U40" s="52">
        <f>IFERROR(__xludf.DUMMYFUNCTION("""COMPUTED_VALUE"""),4.0)</f>
        <v>4</v>
      </c>
      <c r="V40" s="52">
        <f>IFERROR(__xludf.DUMMYFUNCTION("""COMPUTED_VALUE"""),54.0)</f>
        <v>54</v>
      </c>
      <c r="W40" s="52">
        <f>IFERROR(__xludf.DUMMYFUNCTION("""COMPUTED_VALUE"""),113.0)</f>
        <v>113</v>
      </c>
    </row>
    <row r="41">
      <c r="A41" s="47">
        <v>39.0</v>
      </c>
      <c r="B41" s="52" t="str">
        <f>IFERROR(__xludf.DUMMYFUNCTION("""COMPUTED_VALUE"""),"Aaron Delgado")</f>
        <v>Aaron Delgado</v>
      </c>
      <c r="C41" s="52">
        <f>IFERROR(__xludf.DUMMYFUNCTION("""COMPUTED_VALUE"""),4.0)</f>
        <v>4</v>
      </c>
      <c r="D41" s="52">
        <f>IFERROR(__xludf.DUMMYFUNCTION("""COMPUTED_VALUE"""),5.0)</f>
        <v>5</v>
      </c>
      <c r="E41" s="52">
        <f>IFERROR(__xludf.DUMMYFUNCTION("""COMPUTED_VALUE"""),3.0)</f>
        <v>3</v>
      </c>
      <c r="F41" s="52">
        <f>IFERROR(__xludf.DUMMYFUNCTION("""COMPUTED_VALUE"""),4.0)</f>
        <v>4</v>
      </c>
      <c r="G41" s="52">
        <f>IFERROR(__xludf.DUMMYFUNCTION("""COMPUTED_VALUE"""),4.0)</f>
        <v>4</v>
      </c>
      <c r="H41" s="52">
        <f>IFERROR(__xludf.DUMMYFUNCTION("""COMPUTED_VALUE"""),4.0)</f>
        <v>4</v>
      </c>
      <c r="I41" s="52">
        <f>IFERROR(__xludf.DUMMYFUNCTION("""COMPUTED_VALUE"""),4.0)</f>
        <v>4</v>
      </c>
      <c r="J41" s="52">
        <f>IFERROR(__xludf.DUMMYFUNCTION("""COMPUTED_VALUE"""),5.0)</f>
        <v>5</v>
      </c>
      <c r="K41" s="52">
        <f>IFERROR(__xludf.DUMMYFUNCTION("""COMPUTED_VALUE"""),4.0)</f>
        <v>4</v>
      </c>
      <c r="L41" s="52">
        <f>IFERROR(__xludf.DUMMYFUNCTION("""COMPUTED_VALUE"""),37.0)</f>
        <v>37</v>
      </c>
      <c r="M41" s="52">
        <f>IFERROR(__xludf.DUMMYFUNCTION("""COMPUTED_VALUE"""),6.0)</f>
        <v>6</v>
      </c>
      <c r="N41" s="52">
        <f>IFERROR(__xludf.DUMMYFUNCTION("""COMPUTED_VALUE"""),5.0)</f>
        <v>5</v>
      </c>
      <c r="O41" s="52">
        <f>IFERROR(__xludf.DUMMYFUNCTION("""COMPUTED_VALUE"""),5.0)</f>
        <v>5</v>
      </c>
      <c r="P41" s="52">
        <f>IFERROR(__xludf.DUMMYFUNCTION("""COMPUTED_VALUE"""),4.0)</f>
        <v>4</v>
      </c>
      <c r="Q41" s="52">
        <f>IFERROR(__xludf.DUMMYFUNCTION("""COMPUTED_VALUE"""),4.0)</f>
        <v>4</v>
      </c>
      <c r="R41" s="52">
        <f>IFERROR(__xludf.DUMMYFUNCTION("""COMPUTED_VALUE"""),4.0)</f>
        <v>4</v>
      </c>
      <c r="S41" s="52">
        <f>IFERROR(__xludf.DUMMYFUNCTION("""COMPUTED_VALUE"""),4.0)</f>
        <v>4</v>
      </c>
      <c r="T41" s="52">
        <f>IFERROR(__xludf.DUMMYFUNCTION("""COMPUTED_VALUE"""),3.0)</f>
        <v>3</v>
      </c>
      <c r="U41" s="52">
        <f>IFERROR(__xludf.DUMMYFUNCTION("""COMPUTED_VALUE"""),4.0)</f>
        <v>4</v>
      </c>
      <c r="V41" s="52">
        <f>IFERROR(__xludf.DUMMYFUNCTION("""COMPUTED_VALUE"""),39.0)</f>
        <v>39</v>
      </c>
      <c r="W41" s="52">
        <f>IFERROR(__xludf.DUMMYFUNCTION("""COMPUTED_VALUE"""),76.0)</f>
        <v>76</v>
      </c>
    </row>
    <row r="42">
      <c r="A42" s="47">
        <v>40.0</v>
      </c>
      <c r="B42" s="52" t="str">
        <f>IFERROR(__xludf.DUMMYFUNCTION("""COMPUTED_VALUE"""),"Skyler Hall")</f>
        <v>Skyler Hall</v>
      </c>
      <c r="C42" s="52">
        <f>IFERROR(__xludf.DUMMYFUNCTION("""COMPUTED_VALUE"""),6.0)</f>
        <v>6</v>
      </c>
      <c r="D42" s="52">
        <f>IFERROR(__xludf.DUMMYFUNCTION("""COMPUTED_VALUE"""),4.0)</f>
        <v>4</v>
      </c>
      <c r="E42" s="52">
        <f>IFERROR(__xludf.DUMMYFUNCTION("""COMPUTED_VALUE"""),2.0)</f>
        <v>2</v>
      </c>
      <c r="F42" s="52">
        <f>IFERROR(__xludf.DUMMYFUNCTION("""COMPUTED_VALUE"""),4.0)</f>
        <v>4</v>
      </c>
      <c r="G42" s="52">
        <f>IFERROR(__xludf.DUMMYFUNCTION("""COMPUTED_VALUE"""),5.0)</f>
        <v>5</v>
      </c>
      <c r="H42" s="52">
        <f>IFERROR(__xludf.DUMMYFUNCTION("""COMPUTED_VALUE"""),5.0)</f>
        <v>5</v>
      </c>
      <c r="I42" s="52">
        <f>IFERROR(__xludf.DUMMYFUNCTION("""COMPUTED_VALUE"""),3.0)</f>
        <v>3</v>
      </c>
      <c r="J42" s="52">
        <f>IFERROR(__xludf.DUMMYFUNCTION("""COMPUTED_VALUE"""),5.0)</f>
        <v>5</v>
      </c>
      <c r="K42" s="52">
        <f>IFERROR(__xludf.DUMMYFUNCTION("""COMPUTED_VALUE"""),5.0)</f>
        <v>5</v>
      </c>
      <c r="L42" s="52">
        <f>IFERROR(__xludf.DUMMYFUNCTION("""COMPUTED_VALUE"""),39.0)</f>
        <v>39</v>
      </c>
      <c r="M42" s="52">
        <f>IFERROR(__xludf.DUMMYFUNCTION("""COMPUTED_VALUE"""),6.0)</f>
        <v>6</v>
      </c>
      <c r="N42" s="52">
        <f>IFERROR(__xludf.DUMMYFUNCTION("""COMPUTED_VALUE"""),4.0)</f>
        <v>4</v>
      </c>
      <c r="O42" s="52">
        <f>IFERROR(__xludf.DUMMYFUNCTION("""COMPUTED_VALUE"""),3.0)</f>
        <v>3</v>
      </c>
      <c r="P42" s="52">
        <f>IFERROR(__xludf.DUMMYFUNCTION("""COMPUTED_VALUE"""),3.0)</f>
        <v>3</v>
      </c>
      <c r="Q42" s="52">
        <f>IFERROR(__xludf.DUMMYFUNCTION("""COMPUTED_VALUE"""),4.0)</f>
        <v>4</v>
      </c>
      <c r="R42" s="52">
        <f>IFERROR(__xludf.DUMMYFUNCTION("""COMPUTED_VALUE"""),4.0)</f>
        <v>4</v>
      </c>
      <c r="S42" s="52">
        <f>IFERROR(__xludf.DUMMYFUNCTION("""COMPUTED_VALUE"""),4.0)</f>
        <v>4</v>
      </c>
      <c r="T42" s="52">
        <f>IFERROR(__xludf.DUMMYFUNCTION("""COMPUTED_VALUE"""),2.0)</f>
        <v>2</v>
      </c>
      <c r="U42" s="52">
        <f>IFERROR(__xludf.DUMMYFUNCTION("""COMPUTED_VALUE"""),4.0)</f>
        <v>4</v>
      </c>
      <c r="V42" s="52">
        <f>IFERROR(__xludf.DUMMYFUNCTION("""COMPUTED_VALUE"""),34.0)</f>
        <v>34</v>
      </c>
      <c r="W42" s="52">
        <f>IFERROR(__xludf.DUMMYFUNCTION("""COMPUTED_VALUE"""),73.0)</f>
        <v>73</v>
      </c>
    </row>
    <row r="43">
      <c r="A43" s="47">
        <v>41.0</v>
      </c>
      <c r="B43" s="52" t="str">
        <f>IFERROR(__xludf.DUMMYFUNCTION("""COMPUTED_VALUE"""),"Peyton Bettcher")</f>
        <v>Peyton Bettcher</v>
      </c>
      <c r="C43" s="52">
        <f>IFERROR(__xludf.DUMMYFUNCTION("""COMPUTED_VALUE"""),5.0)</f>
        <v>5</v>
      </c>
      <c r="D43" s="52">
        <f>IFERROR(__xludf.DUMMYFUNCTION("""COMPUTED_VALUE"""),6.0)</f>
        <v>6</v>
      </c>
      <c r="E43" s="52">
        <f>IFERROR(__xludf.DUMMYFUNCTION("""COMPUTED_VALUE"""),3.0)</f>
        <v>3</v>
      </c>
      <c r="F43" s="52">
        <f>IFERROR(__xludf.DUMMYFUNCTION("""COMPUTED_VALUE"""),5.0)</f>
        <v>5</v>
      </c>
      <c r="G43" s="52">
        <f>IFERROR(__xludf.DUMMYFUNCTION("""COMPUTED_VALUE"""),4.0)</f>
        <v>4</v>
      </c>
      <c r="H43" s="52">
        <f>IFERROR(__xludf.DUMMYFUNCTION("""COMPUTED_VALUE"""),4.0)</f>
        <v>4</v>
      </c>
      <c r="I43" s="52">
        <f>IFERROR(__xludf.DUMMYFUNCTION("""COMPUTED_VALUE"""),3.0)</f>
        <v>3</v>
      </c>
      <c r="J43" s="52">
        <f>IFERROR(__xludf.DUMMYFUNCTION("""COMPUTED_VALUE"""),3.0)</f>
        <v>3</v>
      </c>
      <c r="K43" s="52">
        <f>IFERROR(__xludf.DUMMYFUNCTION("""COMPUTED_VALUE"""),5.0)</f>
        <v>5</v>
      </c>
      <c r="L43" s="52">
        <f>IFERROR(__xludf.DUMMYFUNCTION("""COMPUTED_VALUE"""),38.0)</f>
        <v>38</v>
      </c>
      <c r="M43" s="52">
        <f>IFERROR(__xludf.DUMMYFUNCTION("""COMPUTED_VALUE"""),5.0)</f>
        <v>5</v>
      </c>
      <c r="N43" s="52">
        <f>IFERROR(__xludf.DUMMYFUNCTION("""COMPUTED_VALUE"""),4.0)</f>
        <v>4</v>
      </c>
      <c r="O43" s="52">
        <f>IFERROR(__xludf.DUMMYFUNCTION("""COMPUTED_VALUE"""),4.0)</f>
        <v>4</v>
      </c>
      <c r="P43" s="52">
        <f>IFERROR(__xludf.DUMMYFUNCTION("""COMPUTED_VALUE"""),4.0)</f>
        <v>4</v>
      </c>
      <c r="Q43" s="52">
        <f>IFERROR(__xludf.DUMMYFUNCTION("""COMPUTED_VALUE"""),5.0)</f>
        <v>5</v>
      </c>
      <c r="R43" s="52">
        <f>IFERROR(__xludf.DUMMYFUNCTION("""COMPUTED_VALUE"""),4.0)</f>
        <v>4</v>
      </c>
      <c r="S43" s="52">
        <f>IFERROR(__xludf.DUMMYFUNCTION("""COMPUTED_VALUE"""),5.0)</f>
        <v>5</v>
      </c>
      <c r="T43" s="52">
        <f>IFERROR(__xludf.DUMMYFUNCTION("""COMPUTED_VALUE"""),4.0)</f>
        <v>4</v>
      </c>
      <c r="U43" s="52">
        <f>IFERROR(__xludf.DUMMYFUNCTION("""COMPUTED_VALUE"""),6.0)</f>
        <v>6</v>
      </c>
      <c r="V43" s="52">
        <f>IFERROR(__xludf.DUMMYFUNCTION("""COMPUTED_VALUE"""),41.0)</f>
        <v>41</v>
      </c>
      <c r="W43" s="52">
        <f>IFERROR(__xludf.DUMMYFUNCTION("""COMPUTED_VALUE"""),79.0)</f>
        <v>79</v>
      </c>
    </row>
    <row r="44">
      <c r="A44" s="47">
        <v>42.0</v>
      </c>
      <c r="B44" s="52" t="str">
        <f>IFERROR(__xludf.DUMMYFUNCTION("""COMPUTED_VALUE"""),"Rylan Colpetzer")</f>
        <v>Rylan Colpetzer</v>
      </c>
      <c r="C44" s="52">
        <f>IFERROR(__xludf.DUMMYFUNCTION("""COMPUTED_VALUE"""),6.0)</f>
        <v>6</v>
      </c>
      <c r="D44" s="52">
        <f>IFERROR(__xludf.DUMMYFUNCTION("""COMPUTED_VALUE"""),7.0)</f>
        <v>7</v>
      </c>
      <c r="E44" s="52">
        <f>IFERROR(__xludf.DUMMYFUNCTION("""COMPUTED_VALUE"""),4.0)</f>
        <v>4</v>
      </c>
      <c r="F44" s="52">
        <f>IFERROR(__xludf.DUMMYFUNCTION("""COMPUTED_VALUE"""),5.0)</f>
        <v>5</v>
      </c>
      <c r="G44" s="52">
        <f>IFERROR(__xludf.DUMMYFUNCTION("""COMPUTED_VALUE"""),5.0)</f>
        <v>5</v>
      </c>
      <c r="H44" s="52">
        <f>IFERROR(__xludf.DUMMYFUNCTION("""COMPUTED_VALUE"""),5.0)</f>
        <v>5</v>
      </c>
      <c r="I44" s="52">
        <f>IFERROR(__xludf.DUMMYFUNCTION("""COMPUTED_VALUE"""),4.0)</f>
        <v>4</v>
      </c>
      <c r="J44" s="52">
        <f>IFERROR(__xludf.DUMMYFUNCTION("""COMPUTED_VALUE"""),5.0)</f>
        <v>5</v>
      </c>
      <c r="K44" s="52">
        <f>IFERROR(__xludf.DUMMYFUNCTION("""COMPUTED_VALUE"""),5.0)</f>
        <v>5</v>
      </c>
      <c r="L44" s="52">
        <f>IFERROR(__xludf.DUMMYFUNCTION("""COMPUTED_VALUE"""),46.0)</f>
        <v>46</v>
      </c>
      <c r="M44" s="52">
        <f>IFERROR(__xludf.DUMMYFUNCTION("""COMPUTED_VALUE"""),9.0)</f>
        <v>9</v>
      </c>
      <c r="N44" s="52">
        <f>IFERROR(__xludf.DUMMYFUNCTION("""COMPUTED_VALUE"""),5.0)</f>
        <v>5</v>
      </c>
      <c r="O44" s="52">
        <f>IFERROR(__xludf.DUMMYFUNCTION("""COMPUTED_VALUE"""),7.0)</f>
        <v>7</v>
      </c>
      <c r="P44" s="52">
        <f>IFERROR(__xludf.DUMMYFUNCTION("""COMPUTED_VALUE"""),5.0)</f>
        <v>5</v>
      </c>
      <c r="Q44" s="52">
        <f>IFERROR(__xludf.DUMMYFUNCTION("""COMPUTED_VALUE"""),6.0)</f>
        <v>6</v>
      </c>
      <c r="R44" s="52">
        <f>IFERROR(__xludf.DUMMYFUNCTION("""COMPUTED_VALUE"""),5.0)</f>
        <v>5</v>
      </c>
      <c r="S44" s="52">
        <f>IFERROR(__xludf.DUMMYFUNCTION("""COMPUTED_VALUE"""),11.0)</f>
        <v>11</v>
      </c>
      <c r="T44" s="52">
        <f>IFERROR(__xludf.DUMMYFUNCTION("""COMPUTED_VALUE"""),5.0)</f>
        <v>5</v>
      </c>
      <c r="U44" s="52">
        <f>IFERROR(__xludf.DUMMYFUNCTION("""COMPUTED_VALUE"""),7.0)</f>
        <v>7</v>
      </c>
      <c r="V44" s="52">
        <f>IFERROR(__xludf.DUMMYFUNCTION("""COMPUTED_VALUE"""),60.0)</f>
        <v>60</v>
      </c>
      <c r="W44" s="52">
        <f>IFERROR(__xludf.DUMMYFUNCTION("""COMPUTED_VALUE"""),106.0)</f>
        <v>106</v>
      </c>
    </row>
    <row r="45">
      <c r="A45" s="47">
        <v>43.0</v>
      </c>
      <c r="B45" s="52" t="str">
        <f>IFERROR(__xludf.DUMMYFUNCTION("""COMPUTED_VALUE"""),"Charlie Bentley")</f>
        <v>Charlie Bentley</v>
      </c>
      <c r="C45" s="52">
        <f>IFERROR(__xludf.DUMMYFUNCTION("""COMPUTED_VALUE"""),4.0)</f>
        <v>4</v>
      </c>
      <c r="D45" s="52">
        <f>IFERROR(__xludf.DUMMYFUNCTION("""COMPUTED_VALUE"""),4.0)</f>
        <v>4</v>
      </c>
      <c r="E45" s="52">
        <f>IFERROR(__xludf.DUMMYFUNCTION("""COMPUTED_VALUE"""),3.0)</f>
        <v>3</v>
      </c>
      <c r="F45" s="52">
        <f>IFERROR(__xludf.DUMMYFUNCTION("""COMPUTED_VALUE"""),5.0)</f>
        <v>5</v>
      </c>
      <c r="G45" s="52">
        <f>IFERROR(__xludf.DUMMYFUNCTION("""COMPUTED_VALUE"""),4.0)</f>
        <v>4</v>
      </c>
      <c r="H45" s="52">
        <f>IFERROR(__xludf.DUMMYFUNCTION("""COMPUTED_VALUE"""),4.0)</f>
        <v>4</v>
      </c>
      <c r="I45" s="52">
        <f>IFERROR(__xludf.DUMMYFUNCTION("""COMPUTED_VALUE"""),3.0)</f>
        <v>3</v>
      </c>
      <c r="J45" s="52">
        <f>IFERROR(__xludf.DUMMYFUNCTION("""COMPUTED_VALUE"""),4.0)</f>
        <v>4</v>
      </c>
      <c r="K45" s="52">
        <f>IFERROR(__xludf.DUMMYFUNCTION("""COMPUTED_VALUE"""),5.0)</f>
        <v>5</v>
      </c>
      <c r="L45" s="52">
        <f>IFERROR(__xludf.DUMMYFUNCTION("""COMPUTED_VALUE"""),36.0)</f>
        <v>36</v>
      </c>
      <c r="M45" s="52">
        <f>IFERROR(__xludf.DUMMYFUNCTION("""COMPUTED_VALUE"""),6.0)</f>
        <v>6</v>
      </c>
      <c r="N45" s="52">
        <f>IFERROR(__xludf.DUMMYFUNCTION("""COMPUTED_VALUE"""),4.0)</f>
        <v>4</v>
      </c>
      <c r="O45" s="52">
        <f>IFERROR(__xludf.DUMMYFUNCTION("""COMPUTED_VALUE"""),5.0)</f>
        <v>5</v>
      </c>
      <c r="P45" s="52">
        <f>IFERROR(__xludf.DUMMYFUNCTION("""COMPUTED_VALUE"""),4.0)</f>
        <v>4</v>
      </c>
      <c r="Q45" s="52">
        <f>IFERROR(__xludf.DUMMYFUNCTION("""COMPUTED_VALUE"""),4.0)</f>
        <v>4</v>
      </c>
      <c r="R45" s="52">
        <f>IFERROR(__xludf.DUMMYFUNCTION("""COMPUTED_VALUE"""),4.0)</f>
        <v>4</v>
      </c>
      <c r="S45" s="52">
        <f>IFERROR(__xludf.DUMMYFUNCTION("""COMPUTED_VALUE"""),5.0)</f>
        <v>5</v>
      </c>
      <c r="T45" s="52">
        <f>IFERROR(__xludf.DUMMYFUNCTION("""COMPUTED_VALUE"""),4.0)</f>
        <v>4</v>
      </c>
      <c r="U45" s="52">
        <f>IFERROR(__xludf.DUMMYFUNCTION("""COMPUTED_VALUE"""),4.0)</f>
        <v>4</v>
      </c>
      <c r="V45" s="52">
        <f>IFERROR(__xludf.DUMMYFUNCTION("""COMPUTED_VALUE"""),40.0)</f>
        <v>40</v>
      </c>
      <c r="W45" s="52">
        <f>IFERROR(__xludf.DUMMYFUNCTION("""COMPUTED_VALUE"""),76.0)</f>
        <v>76</v>
      </c>
    </row>
    <row r="46">
      <c r="A46" s="47">
        <v>44.0</v>
      </c>
      <c r="B46" s="52" t="str">
        <f>IFERROR(__xludf.DUMMYFUNCTION("""COMPUTED_VALUE"""),"Casey Cull")</f>
        <v>Casey Cull</v>
      </c>
      <c r="C46" s="52">
        <f>IFERROR(__xludf.DUMMYFUNCTION("""COMPUTED_VALUE"""),5.0)</f>
        <v>5</v>
      </c>
      <c r="D46" s="52">
        <f>IFERROR(__xludf.DUMMYFUNCTION("""COMPUTED_VALUE"""),6.0)</f>
        <v>6</v>
      </c>
      <c r="E46" s="52">
        <f>IFERROR(__xludf.DUMMYFUNCTION("""COMPUTED_VALUE"""),5.0)</f>
        <v>5</v>
      </c>
      <c r="F46" s="52">
        <f>IFERROR(__xludf.DUMMYFUNCTION("""COMPUTED_VALUE"""),5.0)</f>
        <v>5</v>
      </c>
      <c r="G46" s="52">
        <f>IFERROR(__xludf.DUMMYFUNCTION("""COMPUTED_VALUE"""),4.0)</f>
        <v>4</v>
      </c>
      <c r="H46" s="52">
        <f>IFERROR(__xludf.DUMMYFUNCTION("""COMPUTED_VALUE"""),6.0)</f>
        <v>6</v>
      </c>
      <c r="I46" s="52">
        <f>IFERROR(__xludf.DUMMYFUNCTION("""COMPUTED_VALUE"""),3.0)</f>
        <v>3</v>
      </c>
      <c r="J46" s="52">
        <f>IFERROR(__xludf.DUMMYFUNCTION("""COMPUTED_VALUE"""),4.0)</f>
        <v>4</v>
      </c>
      <c r="K46" s="52">
        <f>IFERROR(__xludf.DUMMYFUNCTION("""COMPUTED_VALUE"""),6.0)</f>
        <v>6</v>
      </c>
      <c r="L46" s="52">
        <f>IFERROR(__xludf.DUMMYFUNCTION("""COMPUTED_VALUE"""),44.0)</f>
        <v>44</v>
      </c>
      <c r="M46" s="52">
        <f>IFERROR(__xludf.DUMMYFUNCTION("""COMPUTED_VALUE"""),5.0)</f>
        <v>5</v>
      </c>
      <c r="N46" s="52">
        <f>IFERROR(__xludf.DUMMYFUNCTION("""COMPUTED_VALUE"""),4.0)</f>
        <v>4</v>
      </c>
      <c r="O46" s="52">
        <f>IFERROR(__xludf.DUMMYFUNCTION("""COMPUTED_VALUE"""),4.0)</f>
        <v>4</v>
      </c>
      <c r="P46" s="52">
        <f>IFERROR(__xludf.DUMMYFUNCTION("""COMPUTED_VALUE"""),4.0)</f>
        <v>4</v>
      </c>
      <c r="Q46" s="52">
        <f>IFERROR(__xludf.DUMMYFUNCTION("""COMPUTED_VALUE"""),4.0)</f>
        <v>4</v>
      </c>
      <c r="R46" s="52">
        <f>IFERROR(__xludf.DUMMYFUNCTION("""COMPUTED_VALUE"""),4.0)</f>
        <v>4</v>
      </c>
      <c r="S46" s="52">
        <f>IFERROR(__xludf.DUMMYFUNCTION("""COMPUTED_VALUE"""),5.0)</f>
        <v>5</v>
      </c>
      <c r="T46" s="52">
        <f>IFERROR(__xludf.DUMMYFUNCTION("""COMPUTED_VALUE"""),4.0)</f>
        <v>4</v>
      </c>
      <c r="U46" s="52">
        <f>IFERROR(__xludf.DUMMYFUNCTION("""COMPUTED_VALUE"""),5.0)</f>
        <v>5</v>
      </c>
      <c r="V46" s="52">
        <f>IFERROR(__xludf.DUMMYFUNCTION("""COMPUTED_VALUE"""),39.0)</f>
        <v>39</v>
      </c>
      <c r="W46" s="52">
        <f>IFERROR(__xludf.DUMMYFUNCTION("""COMPUTED_VALUE"""),83.0)</f>
        <v>83</v>
      </c>
    </row>
    <row r="47">
      <c r="A47" s="47">
        <v>45.0</v>
      </c>
      <c r="B47" s="52" t="str">
        <f>IFERROR(__xludf.DUMMYFUNCTION("""COMPUTED_VALUE"""),"Connor Calahan")</f>
        <v>Connor Calahan</v>
      </c>
      <c r="C47" s="52">
        <f>IFERROR(__xludf.DUMMYFUNCTION("""COMPUTED_VALUE"""),4.0)</f>
        <v>4</v>
      </c>
      <c r="D47" s="52">
        <f>IFERROR(__xludf.DUMMYFUNCTION("""COMPUTED_VALUE"""),4.0)</f>
        <v>4</v>
      </c>
      <c r="E47" s="52">
        <f>IFERROR(__xludf.DUMMYFUNCTION("""COMPUTED_VALUE"""),3.0)</f>
        <v>3</v>
      </c>
      <c r="F47" s="52">
        <f>IFERROR(__xludf.DUMMYFUNCTION("""COMPUTED_VALUE"""),8.0)</f>
        <v>8</v>
      </c>
      <c r="G47" s="52">
        <f>IFERROR(__xludf.DUMMYFUNCTION("""COMPUTED_VALUE"""),5.0)</f>
        <v>5</v>
      </c>
      <c r="H47" s="52">
        <f>IFERROR(__xludf.DUMMYFUNCTION("""COMPUTED_VALUE"""),6.0)</f>
        <v>6</v>
      </c>
      <c r="I47" s="52">
        <f>IFERROR(__xludf.DUMMYFUNCTION("""COMPUTED_VALUE"""),3.0)</f>
        <v>3</v>
      </c>
      <c r="J47" s="52">
        <f>IFERROR(__xludf.DUMMYFUNCTION("""COMPUTED_VALUE"""),5.0)</f>
        <v>5</v>
      </c>
      <c r="K47" s="52">
        <f>IFERROR(__xludf.DUMMYFUNCTION("""COMPUTED_VALUE"""),4.0)</f>
        <v>4</v>
      </c>
      <c r="L47" s="52">
        <f>IFERROR(__xludf.DUMMYFUNCTION("""COMPUTED_VALUE"""),42.0)</f>
        <v>42</v>
      </c>
      <c r="M47" s="52">
        <f>IFERROR(__xludf.DUMMYFUNCTION("""COMPUTED_VALUE"""),5.0)</f>
        <v>5</v>
      </c>
      <c r="N47" s="52">
        <f>IFERROR(__xludf.DUMMYFUNCTION("""COMPUTED_VALUE"""),3.0)</f>
        <v>3</v>
      </c>
      <c r="O47" s="52">
        <f>IFERROR(__xludf.DUMMYFUNCTION("""COMPUTED_VALUE"""),4.0)</f>
        <v>4</v>
      </c>
      <c r="P47" s="52">
        <f>IFERROR(__xludf.DUMMYFUNCTION("""COMPUTED_VALUE"""),3.0)</f>
        <v>3</v>
      </c>
      <c r="Q47" s="52">
        <f>IFERROR(__xludf.DUMMYFUNCTION("""COMPUTED_VALUE"""),5.0)</f>
        <v>5</v>
      </c>
      <c r="R47" s="52">
        <f>IFERROR(__xludf.DUMMYFUNCTION("""COMPUTED_VALUE"""),4.0)</f>
        <v>4</v>
      </c>
      <c r="S47" s="52">
        <f>IFERROR(__xludf.DUMMYFUNCTION("""COMPUTED_VALUE"""),9.0)</f>
        <v>9</v>
      </c>
      <c r="T47" s="52">
        <f>IFERROR(__xludf.DUMMYFUNCTION("""COMPUTED_VALUE"""),4.0)</f>
        <v>4</v>
      </c>
      <c r="U47" s="52">
        <f>IFERROR(__xludf.DUMMYFUNCTION("""COMPUTED_VALUE"""),5.0)</f>
        <v>5</v>
      </c>
      <c r="V47" s="52">
        <f>IFERROR(__xludf.DUMMYFUNCTION("""COMPUTED_VALUE"""),42.0)</f>
        <v>42</v>
      </c>
      <c r="W47" s="52">
        <f>IFERROR(__xludf.DUMMYFUNCTION("""COMPUTED_VALUE"""),84.0)</f>
        <v>84</v>
      </c>
    </row>
    <row r="48">
      <c r="A48" s="47">
        <v>46.0</v>
      </c>
      <c r="B48" s="52" t="str">
        <f>IFERROR(__xludf.DUMMYFUNCTION("""COMPUTED_VALUE"""),"Greg Fernández ")</f>
        <v>Greg Fernández </v>
      </c>
      <c r="C48" s="52">
        <f>IFERROR(__xludf.DUMMYFUNCTION("""COMPUTED_VALUE"""),3.0)</f>
        <v>3</v>
      </c>
      <c r="D48" s="52">
        <f>IFERROR(__xludf.DUMMYFUNCTION("""COMPUTED_VALUE"""),6.0)</f>
        <v>6</v>
      </c>
      <c r="E48" s="52">
        <f>IFERROR(__xludf.DUMMYFUNCTION("""COMPUTED_VALUE"""),4.0)</f>
        <v>4</v>
      </c>
      <c r="F48" s="52">
        <f>IFERROR(__xludf.DUMMYFUNCTION("""COMPUTED_VALUE"""),5.0)</f>
        <v>5</v>
      </c>
      <c r="G48" s="52">
        <f>IFERROR(__xludf.DUMMYFUNCTION("""COMPUTED_VALUE"""),4.0)</f>
        <v>4</v>
      </c>
      <c r="H48" s="52">
        <f>IFERROR(__xludf.DUMMYFUNCTION("""COMPUTED_VALUE"""),4.0)</f>
        <v>4</v>
      </c>
      <c r="I48" s="52">
        <f>IFERROR(__xludf.DUMMYFUNCTION("""COMPUTED_VALUE"""),4.0)</f>
        <v>4</v>
      </c>
      <c r="J48" s="52">
        <f>IFERROR(__xludf.DUMMYFUNCTION("""COMPUTED_VALUE"""),4.0)</f>
        <v>4</v>
      </c>
      <c r="K48" s="52">
        <f>IFERROR(__xludf.DUMMYFUNCTION("""COMPUTED_VALUE"""),5.0)</f>
        <v>5</v>
      </c>
      <c r="L48" s="52">
        <f>IFERROR(__xludf.DUMMYFUNCTION("""COMPUTED_VALUE"""),39.0)</f>
        <v>39</v>
      </c>
      <c r="M48" s="52">
        <f>IFERROR(__xludf.DUMMYFUNCTION("""COMPUTED_VALUE"""),7.0)</f>
        <v>7</v>
      </c>
      <c r="N48" s="52">
        <f>IFERROR(__xludf.DUMMYFUNCTION("""COMPUTED_VALUE"""),5.0)</f>
        <v>5</v>
      </c>
      <c r="O48" s="52">
        <f>IFERROR(__xludf.DUMMYFUNCTION("""COMPUTED_VALUE"""),4.0)</f>
        <v>4</v>
      </c>
      <c r="P48" s="52">
        <f>IFERROR(__xludf.DUMMYFUNCTION("""COMPUTED_VALUE"""),3.0)</f>
        <v>3</v>
      </c>
      <c r="Q48" s="52">
        <f>IFERROR(__xludf.DUMMYFUNCTION("""COMPUTED_VALUE"""),4.0)</f>
        <v>4</v>
      </c>
      <c r="R48" s="52">
        <f>IFERROR(__xludf.DUMMYFUNCTION("""COMPUTED_VALUE"""),3.0)</f>
        <v>3</v>
      </c>
      <c r="S48" s="52">
        <f>IFERROR(__xludf.DUMMYFUNCTION("""COMPUTED_VALUE"""),6.0)</f>
        <v>6</v>
      </c>
      <c r="T48" s="52">
        <f>IFERROR(__xludf.DUMMYFUNCTION("""COMPUTED_VALUE"""),5.0)</f>
        <v>5</v>
      </c>
      <c r="U48" s="52">
        <f>IFERROR(__xludf.DUMMYFUNCTION("""COMPUTED_VALUE"""),6.0)</f>
        <v>6</v>
      </c>
      <c r="V48" s="52">
        <f>IFERROR(__xludf.DUMMYFUNCTION("""COMPUTED_VALUE"""),43.0)</f>
        <v>43</v>
      </c>
      <c r="W48" s="52">
        <f>IFERROR(__xludf.DUMMYFUNCTION("""COMPUTED_VALUE"""),82.0)</f>
        <v>82</v>
      </c>
    </row>
    <row r="49">
      <c r="A49" s="47">
        <v>47.0</v>
      </c>
      <c r="B49" s="52" t="str">
        <f>IFERROR(__xludf.DUMMYFUNCTION("""COMPUTED_VALUE"""),"Jackson Strohl ")</f>
        <v>Jackson Strohl </v>
      </c>
      <c r="C49" s="52">
        <f>IFERROR(__xludf.DUMMYFUNCTION("""COMPUTED_VALUE"""),3.0)</f>
        <v>3</v>
      </c>
      <c r="D49" s="52">
        <f>IFERROR(__xludf.DUMMYFUNCTION("""COMPUTED_VALUE"""),5.0)</f>
        <v>5</v>
      </c>
      <c r="E49" s="52">
        <f>IFERROR(__xludf.DUMMYFUNCTION("""COMPUTED_VALUE"""),2.0)</f>
        <v>2</v>
      </c>
      <c r="F49" s="52">
        <f>IFERROR(__xludf.DUMMYFUNCTION("""COMPUTED_VALUE"""),4.0)</f>
        <v>4</v>
      </c>
      <c r="G49" s="52">
        <f>IFERROR(__xludf.DUMMYFUNCTION("""COMPUTED_VALUE"""),4.0)</f>
        <v>4</v>
      </c>
      <c r="H49" s="52">
        <f>IFERROR(__xludf.DUMMYFUNCTION("""COMPUTED_VALUE"""),6.0)</f>
        <v>6</v>
      </c>
      <c r="I49" s="52">
        <f>IFERROR(__xludf.DUMMYFUNCTION("""COMPUTED_VALUE"""),3.0)</f>
        <v>3</v>
      </c>
      <c r="J49" s="52">
        <f>IFERROR(__xludf.DUMMYFUNCTION("""COMPUTED_VALUE"""),4.0)</f>
        <v>4</v>
      </c>
      <c r="K49" s="52">
        <f>IFERROR(__xludf.DUMMYFUNCTION("""COMPUTED_VALUE"""),5.0)</f>
        <v>5</v>
      </c>
      <c r="L49" s="52">
        <f>IFERROR(__xludf.DUMMYFUNCTION("""COMPUTED_VALUE"""),36.0)</f>
        <v>36</v>
      </c>
      <c r="M49" s="52">
        <f>IFERROR(__xludf.DUMMYFUNCTION("""COMPUTED_VALUE"""),6.0)</f>
        <v>6</v>
      </c>
      <c r="N49" s="52">
        <f>IFERROR(__xludf.DUMMYFUNCTION("""COMPUTED_VALUE"""),4.0)</f>
        <v>4</v>
      </c>
      <c r="O49" s="52">
        <f>IFERROR(__xludf.DUMMYFUNCTION("""COMPUTED_VALUE"""),4.0)</f>
        <v>4</v>
      </c>
      <c r="P49" s="52">
        <f>IFERROR(__xludf.DUMMYFUNCTION("""COMPUTED_VALUE"""),3.0)</f>
        <v>3</v>
      </c>
      <c r="Q49" s="52">
        <f>IFERROR(__xludf.DUMMYFUNCTION("""COMPUTED_VALUE"""),4.0)</f>
        <v>4</v>
      </c>
      <c r="R49" s="52">
        <f>IFERROR(__xludf.DUMMYFUNCTION("""COMPUTED_VALUE"""),3.0)</f>
        <v>3</v>
      </c>
      <c r="S49" s="52">
        <f>IFERROR(__xludf.DUMMYFUNCTION("""COMPUTED_VALUE"""),6.0)</f>
        <v>6</v>
      </c>
      <c r="T49" s="52">
        <f>IFERROR(__xludf.DUMMYFUNCTION("""COMPUTED_VALUE"""),6.0)</f>
        <v>6</v>
      </c>
      <c r="U49" s="52">
        <f>IFERROR(__xludf.DUMMYFUNCTION("""COMPUTED_VALUE"""),5.0)</f>
        <v>5</v>
      </c>
      <c r="V49" s="52">
        <f>IFERROR(__xludf.DUMMYFUNCTION("""COMPUTED_VALUE"""),41.0)</f>
        <v>41</v>
      </c>
      <c r="W49" s="52">
        <f>IFERROR(__xludf.DUMMYFUNCTION("""COMPUTED_VALUE"""),77.0)</f>
        <v>77</v>
      </c>
    </row>
    <row r="50">
      <c r="A50" s="47">
        <v>48.0</v>
      </c>
      <c r="B50" s="52" t="str">
        <f>IFERROR(__xludf.DUMMYFUNCTION("""COMPUTED_VALUE"""),"Dax Wilson")</f>
        <v>Dax Wilson</v>
      </c>
      <c r="C50" s="52">
        <f>IFERROR(__xludf.DUMMYFUNCTION("""COMPUTED_VALUE"""),4.0)</f>
        <v>4</v>
      </c>
      <c r="D50" s="52">
        <f>IFERROR(__xludf.DUMMYFUNCTION("""COMPUTED_VALUE"""),5.0)</f>
        <v>5</v>
      </c>
      <c r="E50" s="52">
        <f>IFERROR(__xludf.DUMMYFUNCTION("""COMPUTED_VALUE"""),3.0)</f>
        <v>3</v>
      </c>
      <c r="F50" s="52">
        <f>IFERROR(__xludf.DUMMYFUNCTION("""COMPUTED_VALUE"""),6.0)</f>
        <v>6</v>
      </c>
      <c r="G50" s="52">
        <f>IFERROR(__xludf.DUMMYFUNCTION("""COMPUTED_VALUE"""),4.0)</f>
        <v>4</v>
      </c>
      <c r="H50" s="52">
        <f>IFERROR(__xludf.DUMMYFUNCTION("""COMPUTED_VALUE"""),4.0)</f>
        <v>4</v>
      </c>
      <c r="I50" s="52">
        <f>IFERROR(__xludf.DUMMYFUNCTION("""COMPUTED_VALUE"""),4.0)</f>
        <v>4</v>
      </c>
      <c r="J50" s="52">
        <f>IFERROR(__xludf.DUMMYFUNCTION("""COMPUTED_VALUE"""),4.0)</f>
        <v>4</v>
      </c>
      <c r="K50" s="52">
        <f>IFERROR(__xludf.DUMMYFUNCTION("""COMPUTED_VALUE"""),4.0)</f>
        <v>4</v>
      </c>
      <c r="L50" s="52">
        <f>IFERROR(__xludf.DUMMYFUNCTION("""COMPUTED_VALUE"""),38.0)</f>
        <v>38</v>
      </c>
      <c r="M50" s="52">
        <f>IFERROR(__xludf.DUMMYFUNCTION("""COMPUTED_VALUE"""),6.0)</f>
        <v>6</v>
      </c>
      <c r="N50" s="52">
        <f>IFERROR(__xludf.DUMMYFUNCTION("""COMPUTED_VALUE"""),4.0)</f>
        <v>4</v>
      </c>
      <c r="O50" s="52">
        <f>IFERROR(__xludf.DUMMYFUNCTION("""COMPUTED_VALUE"""),4.0)</f>
        <v>4</v>
      </c>
      <c r="P50" s="52">
        <f>IFERROR(__xludf.DUMMYFUNCTION("""COMPUTED_VALUE"""),4.0)</f>
        <v>4</v>
      </c>
      <c r="Q50" s="52">
        <f>IFERROR(__xludf.DUMMYFUNCTION("""COMPUTED_VALUE"""),3.0)</f>
        <v>3</v>
      </c>
      <c r="R50" s="52">
        <f>IFERROR(__xludf.DUMMYFUNCTION("""COMPUTED_VALUE"""),4.0)</f>
        <v>4</v>
      </c>
      <c r="S50" s="52">
        <f>IFERROR(__xludf.DUMMYFUNCTION("""COMPUTED_VALUE"""),6.0)</f>
        <v>6</v>
      </c>
      <c r="T50" s="52">
        <f>IFERROR(__xludf.DUMMYFUNCTION("""COMPUTED_VALUE"""),4.0)</f>
        <v>4</v>
      </c>
      <c r="U50" s="52">
        <f>IFERROR(__xludf.DUMMYFUNCTION("""COMPUTED_VALUE"""),6.0)</f>
        <v>6</v>
      </c>
      <c r="V50" s="52">
        <f>IFERROR(__xludf.DUMMYFUNCTION("""COMPUTED_VALUE"""),41.0)</f>
        <v>41</v>
      </c>
      <c r="W50" s="52">
        <f>IFERROR(__xludf.DUMMYFUNCTION("""COMPUTED_VALUE"""),79.0)</f>
        <v>79</v>
      </c>
    </row>
    <row r="51">
      <c r="A51" s="47">
        <v>49.0</v>
      </c>
      <c r="B51" s="52" t="str">
        <f>IFERROR(__xludf.DUMMYFUNCTION("""COMPUTED_VALUE"""),"Carson Van Beek")</f>
        <v>Carson Van Beek</v>
      </c>
      <c r="C51" s="52">
        <f>IFERROR(__xludf.DUMMYFUNCTION("""COMPUTED_VALUE"""),5.0)</f>
        <v>5</v>
      </c>
      <c r="D51" s="52">
        <f>IFERROR(__xludf.DUMMYFUNCTION("""COMPUTED_VALUE"""),5.0)</f>
        <v>5</v>
      </c>
      <c r="E51" s="52">
        <f>IFERROR(__xludf.DUMMYFUNCTION("""COMPUTED_VALUE"""),5.0)</f>
        <v>5</v>
      </c>
      <c r="F51" s="52">
        <f>IFERROR(__xludf.DUMMYFUNCTION("""COMPUTED_VALUE"""),4.0)</f>
        <v>4</v>
      </c>
      <c r="G51" s="52">
        <f>IFERROR(__xludf.DUMMYFUNCTION("""COMPUTED_VALUE"""),5.0)</f>
        <v>5</v>
      </c>
      <c r="H51" s="52">
        <f>IFERROR(__xludf.DUMMYFUNCTION("""COMPUTED_VALUE"""),6.0)</f>
        <v>6</v>
      </c>
      <c r="I51" s="52">
        <f>IFERROR(__xludf.DUMMYFUNCTION("""COMPUTED_VALUE"""),5.0)</f>
        <v>5</v>
      </c>
      <c r="J51" s="52">
        <f>IFERROR(__xludf.DUMMYFUNCTION("""COMPUTED_VALUE"""),4.0)</f>
        <v>4</v>
      </c>
      <c r="K51" s="52">
        <f>IFERROR(__xludf.DUMMYFUNCTION("""COMPUTED_VALUE"""),4.0)</f>
        <v>4</v>
      </c>
      <c r="L51" s="52">
        <f>IFERROR(__xludf.DUMMYFUNCTION("""COMPUTED_VALUE"""),43.0)</f>
        <v>43</v>
      </c>
      <c r="M51" s="52">
        <f>IFERROR(__xludf.DUMMYFUNCTION("""COMPUTED_VALUE"""),7.0)</f>
        <v>7</v>
      </c>
      <c r="N51" s="52">
        <f>IFERROR(__xludf.DUMMYFUNCTION("""COMPUTED_VALUE"""),5.0)</f>
        <v>5</v>
      </c>
      <c r="O51" s="52">
        <f>IFERROR(__xludf.DUMMYFUNCTION("""COMPUTED_VALUE"""),5.0)</f>
        <v>5</v>
      </c>
      <c r="P51" s="52">
        <f>IFERROR(__xludf.DUMMYFUNCTION("""COMPUTED_VALUE"""),3.0)</f>
        <v>3</v>
      </c>
      <c r="Q51" s="52">
        <f>IFERROR(__xludf.DUMMYFUNCTION("""COMPUTED_VALUE"""),5.0)</f>
        <v>5</v>
      </c>
      <c r="R51" s="52">
        <f>IFERROR(__xludf.DUMMYFUNCTION("""COMPUTED_VALUE"""),4.0)</f>
        <v>4</v>
      </c>
      <c r="S51" s="52">
        <f>IFERROR(__xludf.DUMMYFUNCTION("""COMPUTED_VALUE"""),6.0)</f>
        <v>6</v>
      </c>
      <c r="T51" s="52">
        <f>IFERROR(__xludf.DUMMYFUNCTION("""COMPUTED_VALUE"""),3.0)</f>
        <v>3</v>
      </c>
      <c r="U51" s="52">
        <f>IFERROR(__xludf.DUMMYFUNCTION("""COMPUTED_VALUE"""),6.0)</f>
        <v>6</v>
      </c>
      <c r="V51" s="52">
        <f>IFERROR(__xludf.DUMMYFUNCTION("""COMPUTED_VALUE"""),44.0)</f>
        <v>44</v>
      </c>
      <c r="W51" s="52">
        <f>IFERROR(__xludf.DUMMYFUNCTION("""COMPUTED_VALUE"""),87.0)</f>
        <v>87</v>
      </c>
    </row>
    <row r="52">
      <c r="A52" s="47">
        <v>50.0</v>
      </c>
      <c r="B52" s="52" t="str">
        <f>IFERROR(__xludf.DUMMYFUNCTION("""COMPUTED_VALUE"""),"Cade Pepper")</f>
        <v>Cade Pepper</v>
      </c>
      <c r="C52" s="52">
        <f>IFERROR(__xludf.DUMMYFUNCTION("""COMPUTED_VALUE"""),6.0)</f>
        <v>6</v>
      </c>
      <c r="D52" s="52">
        <f>IFERROR(__xludf.DUMMYFUNCTION("""COMPUTED_VALUE"""),6.0)</f>
        <v>6</v>
      </c>
      <c r="E52" s="52">
        <f>IFERROR(__xludf.DUMMYFUNCTION("""COMPUTED_VALUE"""),4.0)</f>
        <v>4</v>
      </c>
      <c r="F52" s="52">
        <f>IFERROR(__xludf.DUMMYFUNCTION("""COMPUTED_VALUE"""),5.0)</f>
        <v>5</v>
      </c>
      <c r="G52" s="52">
        <f>IFERROR(__xludf.DUMMYFUNCTION("""COMPUTED_VALUE"""),5.0)</f>
        <v>5</v>
      </c>
      <c r="H52" s="52">
        <f>IFERROR(__xludf.DUMMYFUNCTION("""COMPUTED_VALUE"""),4.0)</f>
        <v>4</v>
      </c>
      <c r="I52" s="52">
        <f>IFERROR(__xludf.DUMMYFUNCTION("""COMPUTED_VALUE"""),4.0)</f>
        <v>4</v>
      </c>
      <c r="J52" s="52">
        <f>IFERROR(__xludf.DUMMYFUNCTION("""COMPUTED_VALUE"""),5.0)</f>
        <v>5</v>
      </c>
      <c r="K52" s="52">
        <f>IFERROR(__xludf.DUMMYFUNCTION("""COMPUTED_VALUE"""),6.0)</f>
        <v>6</v>
      </c>
      <c r="L52" s="52">
        <f>IFERROR(__xludf.DUMMYFUNCTION("""COMPUTED_VALUE"""),45.0)</f>
        <v>45</v>
      </c>
      <c r="M52" s="52">
        <f>IFERROR(__xludf.DUMMYFUNCTION("""COMPUTED_VALUE"""),6.0)</f>
        <v>6</v>
      </c>
      <c r="N52" s="52">
        <f>IFERROR(__xludf.DUMMYFUNCTION("""COMPUTED_VALUE"""),5.0)</f>
        <v>5</v>
      </c>
      <c r="O52" s="52">
        <f>IFERROR(__xludf.DUMMYFUNCTION("""COMPUTED_VALUE"""),4.0)</f>
        <v>4</v>
      </c>
      <c r="P52" s="52">
        <f>IFERROR(__xludf.DUMMYFUNCTION("""COMPUTED_VALUE"""),3.0)</f>
        <v>3</v>
      </c>
      <c r="Q52" s="52">
        <f>IFERROR(__xludf.DUMMYFUNCTION("""COMPUTED_VALUE"""),5.0)</f>
        <v>5</v>
      </c>
      <c r="R52" s="52">
        <f>IFERROR(__xludf.DUMMYFUNCTION("""COMPUTED_VALUE"""),6.0)</f>
        <v>6</v>
      </c>
      <c r="S52" s="52">
        <f>IFERROR(__xludf.DUMMYFUNCTION("""COMPUTED_VALUE"""),4.0)</f>
        <v>4</v>
      </c>
      <c r="T52" s="52">
        <f>IFERROR(__xludf.DUMMYFUNCTION("""COMPUTED_VALUE"""),6.0)</f>
        <v>6</v>
      </c>
      <c r="U52" s="52">
        <f>IFERROR(__xludf.DUMMYFUNCTION("""COMPUTED_VALUE"""),4.0)</f>
        <v>4</v>
      </c>
      <c r="V52" s="52">
        <f>IFERROR(__xludf.DUMMYFUNCTION("""COMPUTED_VALUE"""),43.0)</f>
        <v>43</v>
      </c>
      <c r="W52" s="52">
        <f>IFERROR(__xludf.DUMMYFUNCTION("""COMPUTED_VALUE"""),88.0)</f>
        <v>88</v>
      </c>
    </row>
    <row r="53">
      <c r="A53" s="47">
        <v>51.0</v>
      </c>
      <c r="B53" s="52" t="str">
        <f>IFERROR(__xludf.DUMMYFUNCTION("""COMPUTED_VALUE"""),"Emmett Murphy")</f>
        <v>Emmett Murphy</v>
      </c>
      <c r="C53" s="52">
        <f>IFERROR(__xludf.DUMMYFUNCTION("""COMPUTED_VALUE"""),4.0)</f>
        <v>4</v>
      </c>
      <c r="D53" s="52">
        <f>IFERROR(__xludf.DUMMYFUNCTION("""COMPUTED_VALUE"""),7.0)</f>
        <v>7</v>
      </c>
      <c r="E53" s="52">
        <f>IFERROR(__xludf.DUMMYFUNCTION("""COMPUTED_VALUE"""),3.0)</f>
        <v>3</v>
      </c>
      <c r="F53" s="52">
        <f>IFERROR(__xludf.DUMMYFUNCTION("""COMPUTED_VALUE"""),5.0)</f>
        <v>5</v>
      </c>
      <c r="G53" s="52">
        <f>IFERROR(__xludf.DUMMYFUNCTION("""COMPUTED_VALUE"""),6.0)</f>
        <v>6</v>
      </c>
      <c r="H53" s="52">
        <f>IFERROR(__xludf.DUMMYFUNCTION("""COMPUTED_VALUE"""),5.0)</f>
        <v>5</v>
      </c>
      <c r="I53" s="52">
        <f>IFERROR(__xludf.DUMMYFUNCTION("""COMPUTED_VALUE"""),4.0)</f>
        <v>4</v>
      </c>
      <c r="J53" s="52">
        <f>IFERROR(__xludf.DUMMYFUNCTION("""COMPUTED_VALUE"""),5.0)</f>
        <v>5</v>
      </c>
      <c r="K53" s="52">
        <f>IFERROR(__xludf.DUMMYFUNCTION("""COMPUTED_VALUE"""),3.0)</f>
        <v>3</v>
      </c>
      <c r="L53" s="52">
        <f>IFERROR(__xludf.DUMMYFUNCTION("""COMPUTED_VALUE"""),42.0)</f>
        <v>42</v>
      </c>
      <c r="M53" s="52">
        <f>IFERROR(__xludf.DUMMYFUNCTION("""COMPUTED_VALUE"""),7.0)</f>
        <v>7</v>
      </c>
      <c r="N53" s="52">
        <f>IFERROR(__xludf.DUMMYFUNCTION("""COMPUTED_VALUE"""),4.0)</f>
        <v>4</v>
      </c>
      <c r="O53" s="52">
        <f>IFERROR(__xludf.DUMMYFUNCTION("""COMPUTED_VALUE"""),4.0)</f>
        <v>4</v>
      </c>
      <c r="P53" s="52">
        <f>IFERROR(__xludf.DUMMYFUNCTION("""COMPUTED_VALUE"""),5.0)</f>
        <v>5</v>
      </c>
      <c r="Q53" s="52">
        <f>IFERROR(__xludf.DUMMYFUNCTION("""COMPUTED_VALUE"""),4.0)</f>
        <v>4</v>
      </c>
      <c r="R53" s="52">
        <f>IFERROR(__xludf.DUMMYFUNCTION("""COMPUTED_VALUE"""),5.0)</f>
        <v>5</v>
      </c>
      <c r="S53" s="52">
        <f>IFERROR(__xludf.DUMMYFUNCTION("""COMPUTED_VALUE"""),5.0)</f>
        <v>5</v>
      </c>
      <c r="T53" s="52">
        <f>IFERROR(__xludf.DUMMYFUNCTION("""COMPUTED_VALUE"""),5.0)</f>
        <v>5</v>
      </c>
      <c r="U53" s="52">
        <f>IFERROR(__xludf.DUMMYFUNCTION("""COMPUTED_VALUE"""),6.0)</f>
        <v>6</v>
      </c>
      <c r="V53" s="52">
        <f>IFERROR(__xludf.DUMMYFUNCTION("""COMPUTED_VALUE"""),45.0)</f>
        <v>45</v>
      </c>
      <c r="W53" s="52">
        <f>IFERROR(__xludf.DUMMYFUNCTION("""COMPUTED_VALUE"""),87.0)</f>
        <v>87</v>
      </c>
    </row>
    <row r="54">
      <c r="A54" s="47">
        <v>52.0</v>
      </c>
      <c r="B54" s="52" t="str">
        <f>IFERROR(__xludf.DUMMYFUNCTION("""COMPUTED_VALUE"""),"Lance Addington")</f>
        <v>Lance Addington</v>
      </c>
      <c r="C54" s="52">
        <f>IFERROR(__xludf.DUMMYFUNCTION("""COMPUTED_VALUE"""),7.0)</f>
        <v>7</v>
      </c>
      <c r="D54" s="52">
        <f>IFERROR(__xludf.DUMMYFUNCTION("""COMPUTED_VALUE"""),6.0)</f>
        <v>6</v>
      </c>
      <c r="E54" s="52">
        <f>IFERROR(__xludf.DUMMYFUNCTION("""COMPUTED_VALUE"""),3.0)</f>
        <v>3</v>
      </c>
      <c r="F54" s="52">
        <f>IFERROR(__xludf.DUMMYFUNCTION("""COMPUTED_VALUE"""),5.0)</f>
        <v>5</v>
      </c>
      <c r="G54" s="52">
        <f>IFERROR(__xludf.DUMMYFUNCTION("""COMPUTED_VALUE"""),5.0)</f>
        <v>5</v>
      </c>
      <c r="H54" s="52">
        <f>IFERROR(__xludf.DUMMYFUNCTION("""COMPUTED_VALUE"""),6.0)</f>
        <v>6</v>
      </c>
      <c r="I54" s="52">
        <f>IFERROR(__xludf.DUMMYFUNCTION("""COMPUTED_VALUE"""),4.0)</f>
        <v>4</v>
      </c>
      <c r="J54" s="52">
        <f>IFERROR(__xludf.DUMMYFUNCTION("""COMPUTED_VALUE"""),4.0)</f>
        <v>4</v>
      </c>
      <c r="K54" s="52">
        <f>IFERROR(__xludf.DUMMYFUNCTION("""COMPUTED_VALUE"""),5.0)</f>
        <v>5</v>
      </c>
      <c r="L54" s="52">
        <f>IFERROR(__xludf.DUMMYFUNCTION("""COMPUTED_VALUE"""),45.0)</f>
        <v>45</v>
      </c>
      <c r="M54" s="52">
        <f>IFERROR(__xludf.DUMMYFUNCTION("""COMPUTED_VALUE"""),7.0)</f>
        <v>7</v>
      </c>
      <c r="N54" s="52">
        <f>IFERROR(__xludf.DUMMYFUNCTION("""COMPUTED_VALUE"""),4.0)</f>
        <v>4</v>
      </c>
      <c r="O54" s="52">
        <f>IFERROR(__xludf.DUMMYFUNCTION("""COMPUTED_VALUE"""),4.0)</f>
        <v>4</v>
      </c>
      <c r="P54" s="52">
        <f>IFERROR(__xludf.DUMMYFUNCTION("""COMPUTED_VALUE"""),3.0)</f>
        <v>3</v>
      </c>
      <c r="Q54" s="52">
        <f>IFERROR(__xludf.DUMMYFUNCTION("""COMPUTED_VALUE"""),3.0)</f>
        <v>3</v>
      </c>
      <c r="R54" s="52">
        <f>IFERROR(__xludf.DUMMYFUNCTION("""COMPUTED_VALUE"""),5.0)</f>
        <v>5</v>
      </c>
      <c r="S54" s="52">
        <f>IFERROR(__xludf.DUMMYFUNCTION("""COMPUTED_VALUE"""),6.0)</f>
        <v>6</v>
      </c>
      <c r="T54" s="52">
        <f>IFERROR(__xludf.DUMMYFUNCTION("""COMPUTED_VALUE"""),5.0)</f>
        <v>5</v>
      </c>
      <c r="U54" s="52">
        <f>IFERROR(__xludf.DUMMYFUNCTION("""COMPUTED_VALUE"""),5.0)</f>
        <v>5</v>
      </c>
      <c r="V54" s="52">
        <f>IFERROR(__xludf.DUMMYFUNCTION("""COMPUTED_VALUE"""),42.0)</f>
        <v>42</v>
      </c>
      <c r="W54" s="52">
        <f>IFERROR(__xludf.DUMMYFUNCTION("""COMPUTED_VALUE"""),87.0)</f>
        <v>87</v>
      </c>
    </row>
    <row r="55">
      <c r="A55" s="47">
        <v>53.0</v>
      </c>
      <c r="B55" s="52" t="str">
        <f>IFERROR(__xludf.DUMMYFUNCTION("""COMPUTED_VALUE"""),"Jackson Childs")</f>
        <v>Jackson Childs</v>
      </c>
      <c r="C55" s="52">
        <f>IFERROR(__xludf.DUMMYFUNCTION("""COMPUTED_VALUE"""),4.0)</f>
        <v>4</v>
      </c>
      <c r="D55" s="52">
        <f>IFERROR(__xludf.DUMMYFUNCTION("""COMPUTED_VALUE"""),4.0)</f>
        <v>4</v>
      </c>
      <c r="E55" s="52">
        <f>IFERROR(__xludf.DUMMYFUNCTION("""COMPUTED_VALUE"""),3.0)</f>
        <v>3</v>
      </c>
      <c r="F55" s="52">
        <f>IFERROR(__xludf.DUMMYFUNCTION("""COMPUTED_VALUE"""),5.0)</f>
        <v>5</v>
      </c>
      <c r="G55" s="52">
        <f>IFERROR(__xludf.DUMMYFUNCTION("""COMPUTED_VALUE"""),5.0)</f>
        <v>5</v>
      </c>
      <c r="H55" s="52">
        <f>IFERROR(__xludf.DUMMYFUNCTION("""COMPUTED_VALUE"""),7.0)</f>
        <v>7</v>
      </c>
      <c r="I55" s="52">
        <f>IFERROR(__xludf.DUMMYFUNCTION("""COMPUTED_VALUE"""),3.0)</f>
        <v>3</v>
      </c>
      <c r="J55" s="52">
        <f>IFERROR(__xludf.DUMMYFUNCTION("""COMPUTED_VALUE"""),4.0)</f>
        <v>4</v>
      </c>
      <c r="K55" s="52">
        <f>IFERROR(__xludf.DUMMYFUNCTION("""COMPUTED_VALUE"""),4.0)</f>
        <v>4</v>
      </c>
      <c r="L55" s="52">
        <f>IFERROR(__xludf.DUMMYFUNCTION("""COMPUTED_VALUE"""),39.0)</f>
        <v>39</v>
      </c>
      <c r="M55" s="52">
        <f>IFERROR(__xludf.DUMMYFUNCTION("""COMPUTED_VALUE"""),9.0)</f>
        <v>9</v>
      </c>
      <c r="N55" s="52">
        <f>IFERROR(__xludf.DUMMYFUNCTION("""COMPUTED_VALUE"""),4.0)</f>
        <v>4</v>
      </c>
      <c r="O55" s="52">
        <f>IFERROR(__xludf.DUMMYFUNCTION("""COMPUTED_VALUE"""),4.0)</f>
        <v>4</v>
      </c>
      <c r="P55" s="52">
        <f>IFERROR(__xludf.DUMMYFUNCTION("""COMPUTED_VALUE"""),3.0)</f>
        <v>3</v>
      </c>
      <c r="Q55" s="52">
        <f>IFERROR(__xludf.DUMMYFUNCTION("""COMPUTED_VALUE"""),5.0)</f>
        <v>5</v>
      </c>
      <c r="R55" s="52">
        <f>IFERROR(__xludf.DUMMYFUNCTION("""COMPUTED_VALUE"""),5.0)</f>
        <v>5</v>
      </c>
      <c r="S55" s="52">
        <f>IFERROR(__xludf.DUMMYFUNCTION("""COMPUTED_VALUE"""),5.0)</f>
        <v>5</v>
      </c>
      <c r="T55" s="52">
        <f>IFERROR(__xludf.DUMMYFUNCTION("""COMPUTED_VALUE"""),3.0)</f>
        <v>3</v>
      </c>
      <c r="U55" s="52">
        <f>IFERROR(__xludf.DUMMYFUNCTION("""COMPUTED_VALUE"""),6.0)</f>
        <v>6</v>
      </c>
      <c r="V55" s="52">
        <f>IFERROR(__xludf.DUMMYFUNCTION("""COMPUTED_VALUE"""),44.0)</f>
        <v>44</v>
      </c>
      <c r="W55" s="52">
        <f>IFERROR(__xludf.DUMMYFUNCTION("""COMPUTED_VALUE"""),83.0)</f>
        <v>83</v>
      </c>
    </row>
    <row r="56">
      <c r="A56" s="47">
        <v>54.0</v>
      </c>
      <c r="B56" s="52" t="str">
        <f>IFERROR(__xludf.DUMMYFUNCTION("""COMPUTED_VALUE"""),"Braxten Cahoon")</f>
        <v>Braxten Cahoon</v>
      </c>
      <c r="C56" s="52">
        <f>IFERROR(__xludf.DUMMYFUNCTION("""COMPUTED_VALUE"""),4.0)</f>
        <v>4</v>
      </c>
      <c r="D56" s="52">
        <f>IFERROR(__xludf.DUMMYFUNCTION("""COMPUTED_VALUE"""),5.0)</f>
        <v>5</v>
      </c>
      <c r="E56" s="52">
        <f>IFERROR(__xludf.DUMMYFUNCTION("""COMPUTED_VALUE"""),3.0)</f>
        <v>3</v>
      </c>
      <c r="F56" s="52">
        <f>IFERROR(__xludf.DUMMYFUNCTION("""COMPUTED_VALUE"""),4.0)</f>
        <v>4</v>
      </c>
      <c r="G56" s="52">
        <f>IFERROR(__xludf.DUMMYFUNCTION("""COMPUTED_VALUE"""),4.0)</f>
        <v>4</v>
      </c>
      <c r="H56" s="52">
        <f>IFERROR(__xludf.DUMMYFUNCTION("""COMPUTED_VALUE"""),4.0)</f>
        <v>4</v>
      </c>
      <c r="I56" s="52">
        <f>IFERROR(__xludf.DUMMYFUNCTION("""COMPUTED_VALUE"""),3.0)</f>
        <v>3</v>
      </c>
      <c r="J56" s="52">
        <f>IFERROR(__xludf.DUMMYFUNCTION("""COMPUTED_VALUE"""),4.0)</f>
        <v>4</v>
      </c>
      <c r="K56" s="52">
        <f>IFERROR(__xludf.DUMMYFUNCTION("""COMPUTED_VALUE"""),5.0)</f>
        <v>5</v>
      </c>
      <c r="L56" s="52">
        <f>IFERROR(__xludf.DUMMYFUNCTION("""COMPUTED_VALUE"""),36.0)</f>
        <v>36</v>
      </c>
      <c r="M56" s="52">
        <f>IFERROR(__xludf.DUMMYFUNCTION("""COMPUTED_VALUE"""),7.0)</f>
        <v>7</v>
      </c>
      <c r="N56" s="52">
        <f>IFERROR(__xludf.DUMMYFUNCTION("""COMPUTED_VALUE"""),4.0)</f>
        <v>4</v>
      </c>
      <c r="O56" s="52">
        <f>IFERROR(__xludf.DUMMYFUNCTION("""COMPUTED_VALUE"""),4.0)</f>
        <v>4</v>
      </c>
      <c r="P56" s="52">
        <f>IFERROR(__xludf.DUMMYFUNCTION("""COMPUTED_VALUE"""),3.0)</f>
        <v>3</v>
      </c>
      <c r="Q56" s="52">
        <f>IFERROR(__xludf.DUMMYFUNCTION("""COMPUTED_VALUE"""),4.0)</f>
        <v>4</v>
      </c>
      <c r="R56" s="52">
        <f>IFERROR(__xludf.DUMMYFUNCTION("""COMPUTED_VALUE"""),4.0)</f>
        <v>4</v>
      </c>
      <c r="S56" s="52">
        <f>IFERROR(__xludf.DUMMYFUNCTION("""COMPUTED_VALUE"""),5.0)</f>
        <v>5</v>
      </c>
      <c r="T56" s="52">
        <f>IFERROR(__xludf.DUMMYFUNCTION("""COMPUTED_VALUE"""),3.0)</f>
        <v>3</v>
      </c>
      <c r="U56" s="52">
        <f>IFERROR(__xludf.DUMMYFUNCTION("""COMPUTED_VALUE"""),5.0)</f>
        <v>5</v>
      </c>
      <c r="V56" s="52">
        <f>IFERROR(__xludf.DUMMYFUNCTION("""COMPUTED_VALUE"""),39.0)</f>
        <v>39</v>
      </c>
      <c r="W56" s="52">
        <f>IFERROR(__xludf.DUMMYFUNCTION("""COMPUTED_VALUE"""),75.0)</f>
        <v>75</v>
      </c>
    </row>
    <row r="57">
      <c r="A57" s="47">
        <v>55.0</v>
      </c>
      <c r="B57" s="52" t="str">
        <f>IFERROR(__xludf.DUMMYFUNCTION("""COMPUTED_VALUE"""),"Brayden Arnott")</f>
        <v>Brayden Arnott</v>
      </c>
      <c r="C57" s="52">
        <f>IFERROR(__xludf.DUMMYFUNCTION("""COMPUTED_VALUE"""),4.0)</f>
        <v>4</v>
      </c>
      <c r="D57" s="52">
        <f>IFERROR(__xludf.DUMMYFUNCTION("""COMPUTED_VALUE"""),8.0)</f>
        <v>8</v>
      </c>
      <c r="E57" s="52">
        <f>IFERROR(__xludf.DUMMYFUNCTION("""COMPUTED_VALUE"""),4.0)</f>
        <v>4</v>
      </c>
      <c r="F57" s="52">
        <f>IFERROR(__xludf.DUMMYFUNCTION("""COMPUTED_VALUE"""),6.0)</f>
        <v>6</v>
      </c>
      <c r="G57" s="52">
        <f>IFERROR(__xludf.DUMMYFUNCTION("""COMPUTED_VALUE"""),5.0)</f>
        <v>5</v>
      </c>
      <c r="H57" s="52">
        <f>IFERROR(__xludf.DUMMYFUNCTION("""COMPUTED_VALUE"""),6.0)</f>
        <v>6</v>
      </c>
      <c r="I57" s="52">
        <f>IFERROR(__xludf.DUMMYFUNCTION("""COMPUTED_VALUE"""),4.0)</f>
        <v>4</v>
      </c>
      <c r="J57" s="52">
        <f>IFERROR(__xludf.DUMMYFUNCTION("""COMPUTED_VALUE"""),4.0)</f>
        <v>4</v>
      </c>
      <c r="K57" s="52">
        <f>IFERROR(__xludf.DUMMYFUNCTION("""COMPUTED_VALUE"""),4.0)</f>
        <v>4</v>
      </c>
      <c r="L57" s="52">
        <f>IFERROR(__xludf.DUMMYFUNCTION("""COMPUTED_VALUE"""),45.0)</f>
        <v>45</v>
      </c>
      <c r="M57" s="52">
        <f>IFERROR(__xludf.DUMMYFUNCTION("""COMPUTED_VALUE"""),5.0)</f>
        <v>5</v>
      </c>
      <c r="N57" s="52">
        <f>IFERROR(__xludf.DUMMYFUNCTION("""COMPUTED_VALUE"""),4.0)</f>
        <v>4</v>
      </c>
      <c r="O57" s="52">
        <f>IFERROR(__xludf.DUMMYFUNCTION("""COMPUTED_VALUE"""),4.0)</f>
        <v>4</v>
      </c>
      <c r="P57" s="52">
        <f>IFERROR(__xludf.DUMMYFUNCTION("""COMPUTED_VALUE"""),4.0)</f>
        <v>4</v>
      </c>
      <c r="Q57" s="52">
        <f>IFERROR(__xludf.DUMMYFUNCTION("""COMPUTED_VALUE"""),4.0)</f>
        <v>4</v>
      </c>
      <c r="R57" s="52">
        <f>IFERROR(__xludf.DUMMYFUNCTION("""COMPUTED_VALUE"""),6.0)</f>
        <v>6</v>
      </c>
      <c r="S57" s="52">
        <f>IFERROR(__xludf.DUMMYFUNCTION("""COMPUTED_VALUE"""),5.0)</f>
        <v>5</v>
      </c>
      <c r="T57" s="52">
        <f>IFERROR(__xludf.DUMMYFUNCTION("""COMPUTED_VALUE"""),3.0)</f>
        <v>3</v>
      </c>
      <c r="U57" s="52">
        <f>IFERROR(__xludf.DUMMYFUNCTION("""COMPUTED_VALUE"""),4.0)</f>
        <v>4</v>
      </c>
      <c r="V57" s="52">
        <f>IFERROR(__xludf.DUMMYFUNCTION("""COMPUTED_VALUE"""),39.0)</f>
        <v>39</v>
      </c>
      <c r="W57" s="52">
        <f>IFERROR(__xludf.DUMMYFUNCTION("""COMPUTED_VALUE"""),84.0)</f>
        <v>84</v>
      </c>
    </row>
    <row r="58">
      <c r="A58" s="47">
        <v>56.0</v>
      </c>
      <c r="B58" s="52" t="str">
        <f>IFERROR(__xludf.DUMMYFUNCTION("""COMPUTED_VALUE"""),"Grant Theurer")</f>
        <v>Grant Theurer</v>
      </c>
      <c r="C58" s="52">
        <f>IFERROR(__xludf.DUMMYFUNCTION("""COMPUTED_VALUE"""),5.0)</f>
        <v>5</v>
      </c>
      <c r="D58" s="52">
        <f>IFERROR(__xludf.DUMMYFUNCTION("""COMPUTED_VALUE"""),6.0)</f>
        <v>6</v>
      </c>
      <c r="E58" s="52">
        <f>IFERROR(__xludf.DUMMYFUNCTION("""COMPUTED_VALUE"""),3.0)</f>
        <v>3</v>
      </c>
      <c r="F58" s="52">
        <f>IFERROR(__xludf.DUMMYFUNCTION("""COMPUTED_VALUE"""),6.0)</f>
        <v>6</v>
      </c>
      <c r="G58" s="52">
        <f>IFERROR(__xludf.DUMMYFUNCTION("""COMPUTED_VALUE"""),5.0)</f>
        <v>5</v>
      </c>
      <c r="H58" s="52">
        <f>IFERROR(__xludf.DUMMYFUNCTION("""COMPUTED_VALUE"""),5.0)</f>
        <v>5</v>
      </c>
      <c r="I58" s="52">
        <f>IFERROR(__xludf.DUMMYFUNCTION("""COMPUTED_VALUE"""),5.0)</f>
        <v>5</v>
      </c>
      <c r="J58" s="52">
        <f>IFERROR(__xludf.DUMMYFUNCTION("""COMPUTED_VALUE"""),6.0)</f>
        <v>6</v>
      </c>
      <c r="K58" s="52">
        <f>IFERROR(__xludf.DUMMYFUNCTION("""COMPUTED_VALUE"""),5.0)</f>
        <v>5</v>
      </c>
      <c r="L58" s="52">
        <f>IFERROR(__xludf.DUMMYFUNCTION("""COMPUTED_VALUE"""),46.0)</f>
        <v>46</v>
      </c>
      <c r="M58" s="52">
        <f>IFERROR(__xludf.DUMMYFUNCTION("""COMPUTED_VALUE"""),6.0)</f>
        <v>6</v>
      </c>
      <c r="N58" s="52">
        <f>IFERROR(__xludf.DUMMYFUNCTION("""COMPUTED_VALUE"""),4.0)</f>
        <v>4</v>
      </c>
      <c r="O58" s="52">
        <f>IFERROR(__xludf.DUMMYFUNCTION("""COMPUTED_VALUE"""),4.0)</f>
        <v>4</v>
      </c>
      <c r="P58" s="52">
        <f>IFERROR(__xludf.DUMMYFUNCTION("""COMPUTED_VALUE"""),3.0)</f>
        <v>3</v>
      </c>
      <c r="Q58" s="52">
        <f>IFERROR(__xludf.DUMMYFUNCTION("""COMPUTED_VALUE"""),5.0)</f>
        <v>5</v>
      </c>
      <c r="R58" s="52">
        <f>IFERROR(__xludf.DUMMYFUNCTION("""COMPUTED_VALUE"""),4.0)</f>
        <v>4</v>
      </c>
      <c r="S58" s="52">
        <f>IFERROR(__xludf.DUMMYFUNCTION("""COMPUTED_VALUE"""),5.0)</f>
        <v>5</v>
      </c>
      <c r="T58" s="52">
        <f>IFERROR(__xludf.DUMMYFUNCTION("""COMPUTED_VALUE"""),4.0)</f>
        <v>4</v>
      </c>
      <c r="U58" s="52">
        <f>IFERROR(__xludf.DUMMYFUNCTION("""COMPUTED_VALUE"""),4.0)</f>
        <v>4</v>
      </c>
      <c r="V58" s="52">
        <f>IFERROR(__xludf.DUMMYFUNCTION("""COMPUTED_VALUE"""),39.0)</f>
        <v>39</v>
      </c>
      <c r="W58" s="52">
        <f>IFERROR(__xludf.DUMMYFUNCTION("""COMPUTED_VALUE"""),85.0)</f>
        <v>85</v>
      </c>
    </row>
    <row r="59">
      <c r="A59" s="47">
        <v>57.0</v>
      </c>
      <c r="B59" s="52" t="str">
        <f>IFERROR(__xludf.DUMMYFUNCTION("""COMPUTED_VALUE"""),"Caleb Dokter")</f>
        <v>Caleb Dokter</v>
      </c>
      <c r="C59" s="52">
        <f>IFERROR(__xludf.DUMMYFUNCTION("""COMPUTED_VALUE"""),4.0)</f>
        <v>4</v>
      </c>
      <c r="D59" s="52">
        <f>IFERROR(__xludf.DUMMYFUNCTION("""COMPUTED_VALUE"""),5.0)</f>
        <v>5</v>
      </c>
      <c r="E59" s="52">
        <f>IFERROR(__xludf.DUMMYFUNCTION("""COMPUTED_VALUE"""),3.0)</f>
        <v>3</v>
      </c>
      <c r="F59" s="52">
        <f>IFERROR(__xludf.DUMMYFUNCTION("""COMPUTED_VALUE"""),4.0)</f>
        <v>4</v>
      </c>
      <c r="G59" s="52">
        <f>IFERROR(__xludf.DUMMYFUNCTION("""COMPUTED_VALUE"""),5.0)</f>
        <v>5</v>
      </c>
      <c r="H59" s="52">
        <f>IFERROR(__xludf.DUMMYFUNCTION("""COMPUTED_VALUE"""),6.0)</f>
        <v>6</v>
      </c>
      <c r="I59" s="52">
        <f>IFERROR(__xludf.DUMMYFUNCTION("""COMPUTED_VALUE"""),4.0)</f>
        <v>4</v>
      </c>
      <c r="J59" s="52">
        <f>IFERROR(__xludf.DUMMYFUNCTION("""COMPUTED_VALUE"""),4.0)</f>
        <v>4</v>
      </c>
      <c r="K59" s="52">
        <f>IFERROR(__xludf.DUMMYFUNCTION("""COMPUTED_VALUE"""),4.0)</f>
        <v>4</v>
      </c>
      <c r="L59" s="52">
        <f>IFERROR(__xludf.DUMMYFUNCTION("""COMPUTED_VALUE"""),39.0)</f>
        <v>39</v>
      </c>
      <c r="M59" s="52">
        <f>IFERROR(__xludf.DUMMYFUNCTION("""COMPUTED_VALUE"""),8.0)</f>
        <v>8</v>
      </c>
      <c r="N59" s="52">
        <f>IFERROR(__xludf.DUMMYFUNCTION("""COMPUTED_VALUE"""),4.0)</f>
        <v>4</v>
      </c>
      <c r="O59" s="52">
        <f>IFERROR(__xludf.DUMMYFUNCTION("""COMPUTED_VALUE"""),5.0)</f>
        <v>5</v>
      </c>
      <c r="P59" s="52">
        <f>IFERROR(__xludf.DUMMYFUNCTION("""COMPUTED_VALUE"""),3.0)</f>
        <v>3</v>
      </c>
      <c r="Q59" s="52">
        <f>IFERROR(__xludf.DUMMYFUNCTION("""COMPUTED_VALUE"""),5.0)</f>
        <v>5</v>
      </c>
      <c r="R59" s="52">
        <f>IFERROR(__xludf.DUMMYFUNCTION("""COMPUTED_VALUE"""),5.0)</f>
        <v>5</v>
      </c>
      <c r="S59" s="52">
        <f>IFERROR(__xludf.DUMMYFUNCTION("""COMPUTED_VALUE"""),4.0)</f>
        <v>4</v>
      </c>
      <c r="T59" s="52">
        <f>IFERROR(__xludf.DUMMYFUNCTION("""COMPUTED_VALUE"""),4.0)</f>
        <v>4</v>
      </c>
      <c r="U59" s="52">
        <f>IFERROR(__xludf.DUMMYFUNCTION("""COMPUTED_VALUE"""),5.0)</f>
        <v>5</v>
      </c>
      <c r="V59" s="52">
        <f>IFERROR(__xludf.DUMMYFUNCTION("""COMPUTED_VALUE"""),43.0)</f>
        <v>43</v>
      </c>
      <c r="W59" s="52">
        <f>IFERROR(__xludf.DUMMYFUNCTION("""COMPUTED_VALUE"""),82.0)</f>
        <v>82</v>
      </c>
    </row>
    <row r="60">
      <c r="A60" s="47">
        <v>58.0</v>
      </c>
      <c r="B60" s="52" t="str">
        <f>IFERROR(__xludf.DUMMYFUNCTION("""COMPUTED_VALUE"""),"Will Rader")</f>
        <v>Will Rader</v>
      </c>
      <c r="C60" s="52">
        <f>IFERROR(__xludf.DUMMYFUNCTION("""COMPUTED_VALUE"""),4.0)</f>
        <v>4</v>
      </c>
      <c r="D60" s="52">
        <f>IFERROR(__xludf.DUMMYFUNCTION("""COMPUTED_VALUE"""),6.0)</f>
        <v>6</v>
      </c>
      <c r="E60" s="52">
        <f>IFERROR(__xludf.DUMMYFUNCTION("""COMPUTED_VALUE"""),4.0)</f>
        <v>4</v>
      </c>
      <c r="F60" s="52">
        <f>IFERROR(__xludf.DUMMYFUNCTION("""COMPUTED_VALUE"""),4.0)</f>
        <v>4</v>
      </c>
      <c r="G60" s="52">
        <f>IFERROR(__xludf.DUMMYFUNCTION("""COMPUTED_VALUE"""),4.0)</f>
        <v>4</v>
      </c>
      <c r="H60" s="52">
        <f>IFERROR(__xludf.DUMMYFUNCTION("""COMPUTED_VALUE"""),5.0)</f>
        <v>5</v>
      </c>
      <c r="I60" s="52">
        <f>IFERROR(__xludf.DUMMYFUNCTION("""COMPUTED_VALUE"""),4.0)</f>
        <v>4</v>
      </c>
      <c r="J60" s="52">
        <f>IFERROR(__xludf.DUMMYFUNCTION("""COMPUTED_VALUE"""),4.0)</f>
        <v>4</v>
      </c>
      <c r="K60" s="52">
        <f>IFERROR(__xludf.DUMMYFUNCTION("""COMPUTED_VALUE"""),4.0)</f>
        <v>4</v>
      </c>
      <c r="L60" s="52">
        <f>IFERROR(__xludf.DUMMYFUNCTION("""COMPUTED_VALUE"""),39.0)</f>
        <v>39</v>
      </c>
      <c r="M60" s="52">
        <f>IFERROR(__xludf.DUMMYFUNCTION("""COMPUTED_VALUE"""),7.0)</f>
        <v>7</v>
      </c>
      <c r="N60" s="52">
        <f>IFERROR(__xludf.DUMMYFUNCTION("""COMPUTED_VALUE"""),4.0)</f>
        <v>4</v>
      </c>
      <c r="O60" s="52">
        <f>IFERROR(__xludf.DUMMYFUNCTION("""COMPUTED_VALUE"""),5.0)</f>
        <v>5</v>
      </c>
      <c r="P60" s="52">
        <f>IFERROR(__xludf.DUMMYFUNCTION("""COMPUTED_VALUE"""),4.0)</f>
        <v>4</v>
      </c>
      <c r="Q60" s="52">
        <f>IFERROR(__xludf.DUMMYFUNCTION("""COMPUTED_VALUE"""),5.0)</f>
        <v>5</v>
      </c>
      <c r="R60" s="52">
        <f>IFERROR(__xludf.DUMMYFUNCTION("""COMPUTED_VALUE"""),4.0)</f>
        <v>4</v>
      </c>
      <c r="S60" s="52">
        <f>IFERROR(__xludf.DUMMYFUNCTION("""COMPUTED_VALUE"""),4.0)</f>
        <v>4</v>
      </c>
      <c r="T60" s="52">
        <f>IFERROR(__xludf.DUMMYFUNCTION("""COMPUTED_VALUE"""),3.0)</f>
        <v>3</v>
      </c>
      <c r="U60" s="52">
        <f>IFERROR(__xludf.DUMMYFUNCTION("""COMPUTED_VALUE"""),4.0)</f>
        <v>4</v>
      </c>
      <c r="V60" s="52">
        <f>IFERROR(__xludf.DUMMYFUNCTION("""COMPUTED_VALUE"""),40.0)</f>
        <v>40</v>
      </c>
      <c r="W60" s="52">
        <f>IFERROR(__xludf.DUMMYFUNCTION("""COMPUTED_VALUE"""),79.0)</f>
        <v>79</v>
      </c>
    </row>
    <row r="61">
      <c r="A61" s="47">
        <v>59.0</v>
      </c>
      <c r="B61" s="51" t="str">
        <f>IFERROR(__xludf.DUMMYFUNCTION("""COMPUTED_VALUE"""),"Mason Collins")</f>
        <v>Mason Collins</v>
      </c>
      <c r="C61" s="52">
        <f>IFERROR(__xludf.DUMMYFUNCTION("""COMPUTED_VALUE"""),4.0)</f>
        <v>4</v>
      </c>
      <c r="D61" s="52">
        <f>IFERROR(__xludf.DUMMYFUNCTION("""COMPUTED_VALUE"""),5.0)</f>
        <v>5</v>
      </c>
      <c r="E61" s="52">
        <f>IFERROR(__xludf.DUMMYFUNCTION("""COMPUTED_VALUE"""),4.0)</f>
        <v>4</v>
      </c>
      <c r="F61" s="52">
        <f>IFERROR(__xludf.DUMMYFUNCTION("""COMPUTED_VALUE"""),5.0)</f>
        <v>5</v>
      </c>
      <c r="G61" s="52">
        <f>IFERROR(__xludf.DUMMYFUNCTION("""COMPUTED_VALUE"""),4.0)</f>
        <v>4</v>
      </c>
      <c r="H61" s="52">
        <f>IFERROR(__xludf.DUMMYFUNCTION("""COMPUTED_VALUE"""),4.0)</f>
        <v>4</v>
      </c>
      <c r="I61" s="52">
        <f>IFERROR(__xludf.DUMMYFUNCTION("""COMPUTED_VALUE"""),3.0)</f>
        <v>3</v>
      </c>
      <c r="J61" s="52">
        <f>IFERROR(__xludf.DUMMYFUNCTION("""COMPUTED_VALUE"""),4.0)</f>
        <v>4</v>
      </c>
      <c r="K61" s="52">
        <f>IFERROR(__xludf.DUMMYFUNCTION("""COMPUTED_VALUE"""),4.0)</f>
        <v>4</v>
      </c>
      <c r="L61" s="52">
        <f>IFERROR(__xludf.DUMMYFUNCTION("""COMPUTED_VALUE"""),37.0)</f>
        <v>37</v>
      </c>
      <c r="M61" s="52">
        <f>IFERROR(__xludf.DUMMYFUNCTION("""COMPUTED_VALUE"""),6.0)</f>
        <v>6</v>
      </c>
      <c r="N61" s="52">
        <f>IFERROR(__xludf.DUMMYFUNCTION("""COMPUTED_VALUE"""),3.0)</f>
        <v>3</v>
      </c>
      <c r="O61" s="52">
        <f>IFERROR(__xludf.DUMMYFUNCTION("""COMPUTED_VALUE"""),4.0)</f>
        <v>4</v>
      </c>
      <c r="P61" s="52">
        <f>IFERROR(__xludf.DUMMYFUNCTION("""COMPUTED_VALUE"""),3.0)</f>
        <v>3</v>
      </c>
      <c r="Q61" s="52">
        <f>IFERROR(__xludf.DUMMYFUNCTION("""COMPUTED_VALUE"""),4.0)</f>
        <v>4</v>
      </c>
      <c r="R61" s="52">
        <f>IFERROR(__xludf.DUMMYFUNCTION("""COMPUTED_VALUE"""),3.0)</f>
        <v>3</v>
      </c>
      <c r="S61" s="52">
        <f>IFERROR(__xludf.DUMMYFUNCTION("""COMPUTED_VALUE"""),4.0)</f>
        <v>4</v>
      </c>
      <c r="T61" s="52">
        <f>IFERROR(__xludf.DUMMYFUNCTION("""COMPUTED_VALUE"""),3.0)</f>
        <v>3</v>
      </c>
      <c r="U61" s="52">
        <f>IFERROR(__xludf.DUMMYFUNCTION("""COMPUTED_VALUE"""),4.0)</f>
        <v>4</v>
      </c>
      <c r="V61" s="52">
        <f>IFERROR(__xludf.DUMMYFUNCTION("""COMPUTED_VALUE"""),34.0)</f>
        <v>34</v>
      </c>
      <c r="W61" s="52">
        <f>IFERROR(__xludf.DUMMYFUNCTION("""COMPUTED_VALUE"""),71.0)</f>
        <v>71</v>
      </c>
    </row>
    <row r="62">
      <c r="A62" s="47">
        <v>60.0</v>
      </c>
      <c r="B62" s="52" t="str">
        <f>IFERROR(__xludf.DUMMYFUNCTION("""COMPUTED_VALUE"""),"Carson Towey")</f>
        <v>Carson Towey</v>
      </c>
      <c r="C62" s="52">
        <f>IFERROR(__xludf.DUMMYFUNCTION("""COMPUTED_VALUE"""),3.0)</f>
        <v>3</v>
      </c>
      <c r="D62" s="52">
        <f>IFERROR(__xludf.DUMMYFUNCTION("""COMPUTED_VALUE"""),6.0)</f>
        <v>6</v>
      </c>
      <c r="E62" s="52">
        <f>IFERROR(__xludf.DUMMYFUNCTION("""COMPUTED_VALUE"""),3.0)</f>
        <v>3</v>
      </c>
      <c r="F62" s="52">
        <f>IFERROR(__xludf.DUMMYFUNCTION("""COMPUTED_VALUE"""),4.0)</f>
        <v>4</v>
      </c>
      <c r="G62" s="52">
        <f>IFERROR(__xludf.DUMMYFUNCTION("""COMPUTED_VALUE"""),4.0)</f>
        <v>4</v>
      </c>
      <c r="H62" s="52">
        <f>IFERROR(__xludf.DUMMYFUNCTION("""COMPUTED_VALUE"""),4.0)</f>
        <v>4</v>
      </c>
      <c r="I62" s="52">
        <f>IFERROR(__xludf.DUMMYFUNCTION("""COMPUTED_VALUE"""),4.0)</f>
        <v>4</v>
      </c>
      <c r="J62" s="52">
        <f>IFERROR(__xludf.DUMMYFUNCTION("""COMPUTED_VALUE"""),4.0)</f>
        <v>4</v>
      </c>
      <c r="K62" s="52">
        <f>IFERROR(__xludf.DUMMYFUNCTION("""COMPUTED_VALUE"""),4.0)</f>
        <v>4</v>
      </c>
      <c r="L62" s="52">
        <f>IFERROR(__xludf.DUMMYFUNCTION("""COMPUTED_VALUE"""),36.0)</f>
        <v>36</v>
      </c>
      <c r="M62" s="52">
        <f>IFERROR(__xludf.DUMMYFUNCTION("""COMPUTED_VALUE"""),7.0)</f>
        <v>7</v>
      </c>
      <c r="N62" s="52">
        <f>IFERROR(__xludf.DUMMYFUNCTION("""COMPUTED_VALUE"""),4.0)</f>
        <v>4</v>
      </c>
      <c r="O62" s="52">
        <f>IFERROR(__xludf.DUMMYFUNCTION("""COMPUTED_VALUE"""),4.0)</f>
        <v>4</v>
      </c>
      <c r="P62" s="52">
        <f>IFERROR(__xludf.DUMMYFUNCTION("""COMPUTED_VALUE"""),3.0)</f>
        <v>3</v>
      </c>
      <c r="Q62" s="52">
        <f>IFERROR(__xludf.DUMMYFUNCTION("""COMPUTED_VALUE"""),4.0)</f>
        <v>4</v>
      </c>
      <c r="R62" s="52">
        <f>IFERROR(__xludf.DUMMYFUNCTION("""COMPUTED_VALUE"""),4.0)</f>
        <v>4</v>
      </c>
      <c r="S62" s="52">
        <f>IFERROR(__xludf.DUMMYFUNCTION("""COMPUTED_VALUE"""),4.0)</f>
        <v>4</v>
      </c>
      <c r="T62" s="52">
        <f>IFERROR(__xludf.DUMMYFUNCTION("""COMPUTED_VALUE"""),3.0)</f>
        <v>3</v>
      </c>
      <c r="U62" s="52">
        <f>IFERROR(__xludf.DUMMYFUNCTION("""COMPUTED_VALUE"""),4.0)</f>
        <v>4</v>
      </c>
      <c r="V62" s="52">
        <f>IFERROR(__xludf.DUMMYFUNCTION("""COMPUTED_VALUE"""),37.0)</f>
        <v>37</v>
      </c>
      <c r="W62" s="52">
        <f>IFERROR(__xludf.DUMMYFUNCTION("""COMPUTED_VALUE"""),73.0)</f>
        <v>73</v>
      </c>
    </row>
    <row r="63">
      <c r="A63" s="47">
        <v>61.0</v>
      </c>
      <c r="B63" s="52" t="str">
        <f>IFERROR(__xludf.DUMMYFUNCTION("""COMPUTED_VALUE"""),"Caden Koole")</f>
        <v>Caden Koole</v>
      </c>
      <c r="C63" s="52">
        <f>IFERROR(__xludf.DUMMYFUNCTION("""COMPUTED_VALUE"""),4.0)</f>
        <v>4</v>
      </c>
      <c r="D63" s="52">
        <f>IFERROR(__xludf.DUMMYFUNCTION("""COMPUTED_VALUE"""),5.0)</f>
        <v>5</v>
      </c>
      <c r="E63" s="52">
        <f>IFERROR(__xludf.DUMMYFUNCTION("""COMPUTED_VALUE"""),3.0)</f>
        <v>3</v>
      </c>
      <c r="F63" s="52">
        <f>IFERROR(__xludf.DUMMYFUNCTION("""COMPUTED_VALUE"""),6.0)</f>
        <v>6</v>
      </c>
      <c r="G63" s="52">
        <f>IFERROR(__xludf.DUMMYFUNCTION("""COMPUTED_VALUE"""),4.0)</f>
        <v>4</v>
      </c>
      <c r="H63" s="52">
        <f>IFERROR(__xludf.DUMMYFUNCTION("""COMPUTED_VALUE"""),4.0)</f>
        <v>4</v>
      </c>
      <c r="I63" s="52">
        <f>IFERROR(__xludf.DUMMYFUNCTION("""COMPUTED_VALUE"""),4.0)</f>
        <v>4</v>
      </c>
      <c r="J63" s="52">
        <f>IFERROR(__xludf.DUMMYFUNCTION("""COMPUTED_VALUE"""),4.0)</f>
        <v>4</v>
      </c>
      <c r="K63" s="52">
        <f>IFERROR(__xludf.DUMMYFUNCTION("""COMPUTED_VALUE"""),4.0)</f>
        <v>4</v>
      </c>
      <c r="L63" s="52">
        <f>IFERROR(__xludf.DUMMYFUNCTION("""COMPUTED_VALUE"""),38.0)</f>
        <v>38</v>
      </c>
      <c r="M63" s="52">
        <f>IFERROR(__xludf.DUMMYFUNCTION("""COMPUTED_VALUE"""),6.0)</f>
        <v>6</v>
      </c>
      <c r="N63" s="52">
        <f>IFERROR(__xludf.DUMMYFUNCTION("""COMPUTED_VALUE"""),6.0)</f>
        <v>6</v>
      </c>
      <c r="O63" s="52">
        <f>IFERROR(__xludf.DUMMYFUNCTION("""COMPUTED_VALUE"""),4.0)</f>
        <v>4</v>
      </c>
      <c r="P63" s="52">
        <f>IFERROR(__xludf.DUMMYFUNCTION("""COMPUTED_VALUE"""),3.0)</f>
        <v>3</v>
      </c>
      <c r="Q63" s="52">
        <f>IFERROR(__xludf.DUMMYFUNCTION("""COMPUTED_VALUE"""),4.0)</f>
        <v>4</v>
      </c>
      <c r="R63" s="52">
        <f>IFERROR(__xludf.DUMMYFUNCTION("""COMPUTED_VALUE"""),3.0)</f>
        <v>3</v>
      </c>
      <c r="S63" s="52">
        <f>IFERROR(__xludf.DUMMYFUNCTION("""COMPUTED_VALUE"""),5.0)</f>
        <v>5</v>
      </c>
      <c r="T63" s="52">
        <f>IFERROR(__xludf.DUMMYFUNCTION("""COMPUTED_VALUE"""),3.0)</f>
        <v>3</v>
      </c>
      <c r="U63" s="52">
        <f>IFERROR(__xludf.DUMMYFUNCTION("""COMPUTED_VALUE"""),6.0)</f>
        <v>6</v>
      </c>
      <c r="V63" s="52">
        <f>IFERROR(__xludf.DUMMYFUNCTION("""COMPUTED_VALUE"""),40.0)</f>
        <v>40</v>
      </c>
      <c r="W63" s="52">
        <f>IFERROR(__xludf.DUMMYFUNCTION("""COMPUTED_VALUE"""),78.0)</f>
        <v>78</v>
      </c>
    </row>
    <row r="64">
      <c r="A64" s="47">
        <v>62.0</v>
      </c>
      <c r="B64" s="52" t="str">
        <f>IFERROR(__xludf.DUMMYFUNCTION("""COMPUTED_VALUE"""),"Carson Wampler")</f>
        <v>Carson Wampler</v>
      </c>
      <c r="C64" s="52">
        <f>IFERROR(__xludf.DUMMYFUNCTION("""COMPUTED_VALUE"""),3.0)</f>
        <v>3</v>
      </c>
      <c r="D64" s="52">
        <f>IFERROR(__xludf.DUMMYFUNCTION("""COMPUTED_VALUE"""),4.0)</f>
        <v>4</v>
      </c>
      <c r="E64" s="52">
        <f>IFERROR(__xludf.DUMMYFUNCTION("""COMPUTED_VALUE"""),4.0)</f>
        <v>4</v>
      </c>
      <c r="F64" s="52">
        <f>IFERROR(__xludf.DUMMYFUNCTION("""COMPUTED_VALUE"""),4.0)</f>
        <v>4</v>
      </c>
      <c r="G64" s="52">
        <f>IFERROR(__xludf.DUMMYFUNCTION("""COMPUTED_VALUE"""),6.0)</f>
        <v>6</v>
      </c>
      <c r="H64" s="52">
        <f>IFERROR(__xludf.DUMMYFUNCTION("""COMPUTED_VALUE"""),3.0)</f>
        <v>3</v>
      </c>
      <c r="I64" s="52">
        <f>IFERROR(__xludf.DUMMYFUNCTION("""COMPUTED_VALUE"""),3.0)</f>
        <v>3</v>
      </c>
      <c r="J64" s="52">
        <f>IFERROR(__xludf.DUMMYFUNCTION("""COMPUTED_VALUE"""),4.0)</f>
        <v>4</v>
      </c>
      <c r="K64" s="52">
        <f>IFERROR(__xludf.DUMMYFUNCTION("""COMPUTED_VALUE"""),4.0)</f>
        <v>4</v>
      </c>
      <c r="L64" s="52">
        <f>IFERROR(__xludf.DUMMYFUNCTION("""COMPUTED_VALUE"""),35.0)</f>
        <v>35</v>
      </c>
      <c r="M64" s="52">
        <f>IFERROR(__xludf.DUMMYFUNCTION("""COMPUTED_VALUE"""),5.0)</f>
        <v>5</v>
      </c>
      <c r="N64" s="52">
        <f>IFERROR(__xludf.DUMMYFUNCTION("""COMPUTED_VALUE"""),4.0)</f>
        <v>4</v>
      </c>
      <c r="O64" s="52">
        <f>IFERROR(__xludf.DUMMYFUNCTION("""COMPUTED_VALUE"""),4.0)</f>
        <v>4</v>
      </c>
      <c r="P64" s="52">
        <f>IFERROR(__xludf.DUMMYFUNCTION("""COMPUTED_VALUE"""),3.0)</f>
        <v>3</v>
      </c>
      <c r="Q64" s="52">
        <f>IFERROR(__xludf.DUMMYFUNCTION("""COMPUTED_VALUE"""),5.0)</f>
        <v>5</v>
      </c>
      <c r="R64" s="52">
        <f>IFERROR(__xludf.DUMMYFUNCTION("""COMPUTED_VALUE"""),4.0)</f>
        <v>4</v>
      </c>
      <c r="S64" s="52">
        <f>IFERROR(__xludf.DUMMYFUNCTION("""COMPUTED_VALUE"""),6.0)</f>
        <v>6</v>
      </c>
      <c r="T64" s="52">
        <f>IFERROR(__xludf.DUMMYFUNCTION("""COMPUTED_VALUE"""),3.0)</f>
        <v>3</v>
      </c>
      <c r="U64" s="52">
        <f>IFERROR(__xludf.DUMMYFUNCTION("""COMPUTED_VALUE"""),4.0)</f>
        <v>4</v>
      </c>
      <c r="V64" s="52">
        <f>IFERROR(__xludf.DUMMYFUNCTION("""COMPUTED_VALUE"""),38.0)</f>
        <v>38</v>
      </c>
      <c r="W64" s="52">
        <f>IFERROR(__xludf.DUMMYFUNCTION("""COMPUTED_VALUE"""),73.0)</f>
        <v>73</v>
      </c>
    </row>
    <row r="65">
      <c r="A65" s="47">
        <v>63.0</v>
      </c>
      <c r="B65" s="52" t="str">
        <f>IFERROR(__xludf.DUMMYFUNCTION("""COMPUTED_VALUE"""),"Andrew Arndorfer ")</f>
        <v>Andrew Arndorfer </v>
      </c>
      <c r="C65" s="52">
        <f>IFERROR(__xludf.DUMMYFUNCTION("""COMPUTED_VALUE"""),3.0)</f>
        <v>3</v>
      </c>
      <c r="D65" s="52">
        <f>IFERROR(__xludf.DUMMYFUNCTION("""COMPUTED_VALUE"""),5.0)</f>
        <v>5</v>
      </c>
      <c r="E65" s="52">
        <f>IFERROR(__xludf.DUMMYFUNCTION("""COMPUTED_VALUE"""),3.0)</f>
        <v>3</v>
      </c>
      <c r="F65" s="52">
        <f>IFERROR(__xludf.DUMMYFUNCTION("""COMPUTED_VALUE"""),4.0)</f>
        <v>4</v>
      </c>
      <c r="G65" s="52">
        <f>IFERROR(__xludf.DUMMYFUNCTION("""COMPUTED_VALUE"""),4.0)</f>
        <v>4</v>
      </c>
      <c r="H65" s="52">
        <f>IFERROR(__xludf.DUMMYFUNCTION("""COMPUTED_VALUE"""),4.0)</f>
        <v>4</v>
      </c>
      <c r="I65" s="52">
        <f>IFERROR(__xludf.DUMMYFUNCTION("""COMPUTED_VALUE"""),3.0)</f>
        <v>3</v>
      </c>
      <c r="J65" s="52">
        <f>IFERROR(__xludf.DUMMYFUNCTION("""COMPUTED_VALUE"""),4.0)</f>
        <v>4</v>
      </c>
      <c r="K65" s="52">
        <f>IFERROR(__xludf.DUMMYFUNCTION("""COMPUTED_VALUE"""),4.0)</f>
        <v>4</v>
      </c>
      <c r="L65" s="52">
        <f>IFERROR(__xludf.DUMMYFUNCTION("""COMPUTED_VALUE"""),34.0)</f>
        <v>34</v>
      </c>
      <c r="M65" s="52">
        <f>IFERROR(__xludf.DUMMYFUNCTION("""COMPUTED_VALUE"""),5.0)</f>
        <v>5</v>
      </c>
      <c r="N65" s="52">
        <f>IFERROR(__xludf.DUMMYFUNCTION("""COMPUTED_VALUE"""),4.0)</f>
        <v>4</v>
      </c>
      <c r="O65" s="52">
        <f>IFERROR(__xludf.DUMMYFUNCTION("""COMPUTED_VALUE"""),4.0)</f>
        <v>4</v>
      </c>
      <c r="P65" s="52">
        <f>IFERROR(__xludf.DUMMYFUNCTION("""COMPUTED_VALUE"""),3.0)</f>
        <v>3</v>
      </c>
      <c r="Q65" s="52">
        <f>IFERROR(__xludf.DUMMYFUNCTION("""COMPUTED_VALUE"""),4.0)</f>
        <v>4</v>
      </c>
      <c r="R65" s="52">
        <f>IFERROR(__xludf.DUMMYFUNCTION("""COMPUTED_VALUE"""),4.0)</f>
        <v>4</v>
      </c>
      <c r="S65" s="52">
        <f>IFERROR(__xludf.DUMMYFUNCTION("""COMPUTED_VALUE"""),4.0)</f>
        <v>4</v>
      </c>
      <c r="T65" s="52">
        <f>IFERROR(__xludf.DUMMYFUNCTION("""COMPUTED_VALUE"""),3.0)</f>
        <v>3</v>
      </c>
      <c r="U65" s="52">
        <f>IFERROR(__xludf.DUMMYFUNCTION("""COMPUTED_VALUE"""),4.0)</f>
        <v>4</v>
      </c>
      <c r="V65" s="52">
        <f>IFERROR(__xludf.DUMMYFUNCTION("""COMPUTED_VALUE"""),35.0)</f>
        <v>35</v>
      </c>
      <c r="W65" s="52">
        <f>IFERROR(__xludf.DUMMYFUNCTION("""COMPUTED_VALUE"""),69.0)</f>
        <v>69</v>
      </c>
    </row>
    <row r="66">
      <c r="A66" s="47">
        <v>64.0</v>
      </c>
      <c r="B66" s="52" t="str">
        <f>IFERROR(__xludf.DUMMYFUNCTION("""COMPUTED_VALUE"""),"Arthur Karouby")</f>
        <v>Arthur Karouby</v>
      </c>
      <c r="C66" s="52">
        <f>IFERROR(__xludf.DUMMYFUNCTION("""COMPUTED_VALUE"""),4.0)</f>
        <v>4</v>
      </c>
      <c r="D66" s="52">
        <f>IFERROR(__xludf.DUMMYFUNCTION("""COMPUTED_VALUE"""),5.0)</f>
        <v>5</v>
      </c>
      <c r="E66" s="52">
        <f>IFERROR(__xludf.DUMMYFUNCTION("""COMPUTED_VALUE"""),3.0)</f>
        <v>3</v>
      </c>
      <c r="F66" s="52">
        <f>IFERROR(__xludf.DUMMYFUNCTION("""COMPUTED_VALUE"""),4.0)</f>
        <v>4</v>
      </c>
      <c r="G66" s="52">
        <f>IFERROR(__xludf.DUMMYFUNCTION("""COMPUTED_VALUE"""),3.0)</f>
        <v>3</v>
      </c>
      <c r="H66" s="52">
        <f>IFERROR(__xludf.DUMMYFUNCTION("""COMPUTED_VALUE"""),5.0)</f>
        <v>5</v>
      </c>
      <c r="I66" s="52">
        <f>IFERROR(__xludf.DUMMYFUNCTION("""COMPUTED_VALUE"""),4.0)</f>
        <v>4</v>
      </c>
      <c r="J66" s="52">
        <f>IFERROR(__xludf.DUMMYFUNCTION("""COMPUTED_VALUE"""),3.0)</f>
        <v>3</v>
      </c>
      <c r="K66" s="52">
        <f>IFERROR(__xludf.DUMMYFUNCTION("""COMPUTED_VALUE"""),5.0)</f>
        <v>5</v>
      </c>
      <c r="L66" s="52">
        <f>IFERROR(__xludf.DUMMYFUNCTION("""COMPUTED_VALUE"""),36.0)</f>
        <v>36</v>
      </c>
      <c r="M66" s="52">
        <f>IFERROR(__xludf.DUMMYFUNCTION("""COMPUTED_VALUE"""),6.0)</f>
        <v>6</v>
      </c>
      <c r="N66" s="52">
        <f>IFERROR(__xludf.DUMMYFUNCTION("""COMPUTED_VALUE"""),4.0)</f>
        <v>4</v>
      </c>
      <c r="O66" s="52">
        <f>IFERROR(__xludf.DUMMYFUNCTION("""COMPUTED_VALUE"""),4.0)</f>
        <v>4</v>
      </c>
      <c r="P66" s="52">
        <f>IFERROR(__xludf.DUMMYFUNCTION("""COMPUTED_VALUE"""),3.0)</f>
        <v>3</v>
      </c>
      <c r="Q66" s="52">
        <f>IFERROR(__xludf.DUMMYFUNCTION("""COMPUTED_VALUE"""),4.0)</f>
        <v>4</v>
      </c>
      <c r="R66" s="52">
        <f>IFERROR(__xludf.DUMMYFUNCTION("""COMPUTED_VALUE"""),4.0)</f>
        <v>4</v>
      </c>
      <c r="S66" s="52">
        <f>IFERROR(__xludf.DUMMYFUNCTION("""COMPUTED_VALUE"""),7.0)</f>
        <v>7</v>
      </c>
      <c r="T66" s="52">
        <f>IFERROR(__xludf.DUMMYFUNCTION("""COMPUTED_VALUE"""),3.0)</f>
        <v>3</v>
      </c>
      <c r="U66" s="52">
        <f>IFERROR(__xludf.DUMMYFUNCTION("""COMPUTED_VALUE"""),4.0)</f>
        <v>4</v>
      </c>
      <c r="V66" s="52">
        <f>IFERROR(__xludf.DUMMYFUNCTION("""COMPUTED_VALUE"""),39.0)</f>
        <v>39</v>
      </c>
      <c r="W66" s="52">
        <f>IFERROR(__xludf.DUMMYFUNCTION("""COMPUTED_VALUE"""),75.0)</f>
        <v>75</v>
      </c>
    </row>
    <row r="67">
      <c r="A67" s="47">
        <v>65.0</v>
      </c>
      <c r="B67" s="52" t="str">
        <f>IFERROR(__xludf.DUMMYFUNCTION("""COMPUTED_VALUE"""),"David Chacon")</f>
        <v>David Chacon</v>
      </c>
      <c r="C67" s="52">
        <f>IFERROR(__xludf.DUMMYFUNCTION("""COMPUTED_VALUE"""),4.0)</f>
        <v>4</v>
      </c>
      <c r="D67" s="52">
        <f>IFERROR(__xludf.DUMMYFUNCTION("""COMPUTED_VALUE"""),6.0)</f>
        <v>6</v>
      </c>
      <c r="E67" s="52">
        <f>IFERROR(__xludf.DUMMYFUNCTION("""COMPUTED_VALUE"""),3.0)</f>
        <v>3</v>
      </c>
      <c r="F67" s="52">
        <f>IFERROR(__xludf.DUMMYFUNCTION("""COMPUTED_VALUE"""),4.0)</f>
        <v>4</v>
      </c>
      <c r="G67" s="52">
        <f>IFERROR(__xludf.DUMMYFUNCTION("""COMPUTED_VALUE"""),4.0)</f>
        <v>4</v>
      </c>
      <c r="H67" s="52">
        <f>IFERROR(__xludf.DUMMYFUNCTION("""COMPUTED_VALUE"""),5.0)</f>
        <v>5</v>
      </c>
      <c r="I67" s="52">
        <f>IFERROR(__xludf.DUMMYFUNCTION("""COMPUTED_VALUE"""),3.0)</f>
        <v>3</v>
      </c>
      <c r="J67" s="52">
        <f>IFERROR(__xludf.DUMMYFUNCTION("""COMPUTED_VALUE"""),4.0)</f>
        <v>4</v>
      </c>
      <c r="K67" s="52">
        <f>IFERROR(__xludf.DUMMYFUNCTION("""COMPUTED_VALUE"""),6.0)</f>
        <v>6</v>
      </c>
      <c r="L67" s="52">
        <f>IFERROR(__xludf.DUMMYFUNCTION("""COMPUTED_VALUE"""),39.0)</f>
        <v>39</v>
      </c>
      <c r="M67" s="52">
        <f>IFERROR(__xludf.DUMMYFUNCTION("""COMPUTED_VALUE"""),6.0)</f>
        <v>6</v>
      </c>
      <c r="N67" s="52">
        <f>IFERROR(__xludf.DUMMYFUNCTION("""COMPUTED_VALUE"""),5.0)</f>
        <v>5</v>
      </c>
      <c r="O67" s="52">
        <f>IFERROR(__xludf.DUMMYFUNCTION("""COMPUTED_VALUE"""),4.0)</f>
        <v>4</v>
      </c>
      <c r="P67" s="52">
        <f>IFERROR(__xludf.DUMMYFUNCTION("""COMPUTED_VALUE"""),3.0)</f>
        <v>3</v>
      </c>
      <c r="Q67" s="52">
        <f>IFERROR(__xludf.DUMMYFUNCTION("""COMPUTED_VALUE"""),4.0)</f>
        <v>4</v>
      </c>
      <c r="R67" s="52">
        <f>IFERROR(__xludf.DUMMYFUNCTION("""COMPUTED_VALUE"""),4.0)</f>
        <v>4</v>
      </c>
      <c r="S67" s="52">
        <f>IFERROR(__xludf.DUMMYFUNCTION("""COMPUTED_VALUE"""),5.0)</f>
        <v>5</v>
      </c>
      <c r="T67" s="52">
        <f>IFERROR(__xludf.DUMMYFUNCTION("""COMPUTED_VALUE"""),3.0)</f>
        <v>3</v>
      </c>
      <c r="U67" s="52">
        <f>IFERROR(__xludf.DUMMYFUNCTION("""COMPUTED_VALUE"""),4.0)</f>
        <v>4</v>
      </c>
      <c r="V67" s="52">
        <f>IFERROR(__xludf.DUMMYFUNCTION("""COMPUTED_VALUE"""),38.0)</f>
        <v>38</v>
      </c>
      <c r="W67" s="52">
        <f>IFERROR(__xludf.DUMMYFUNCTION("""COMPUTED_VALUE"""),77.0)</f>
        <v>77</v>
      </c>
    </row>
    <row r="68">
      <c r="A68" s="47">
        <v>66.0</v>
      </c>
      <c r="B68" s="52" t="str">
        <f>IFERROR(__xludf.DUMMYFUNCTION("""COMPUTED_VALUE"""),"Josh Bray")</f>
        <v>Josh Bray</v>
      </c>
      <c r="C68" s="52">
        <f>IFERROR(__xludf.DUMMYFUNCTION("""COMPUTED_VALUE"""),4.0)</f>
        <v>4</v>
      </c>
      <c r="D68" s="52">
        <f>IFERROR(__xludf.DUMMYFUNCTION("""COMPUTED_VALUE"""),7.0)</f>
        <v>7</v>
      </c>
      <c r="E68" s="52">
        <f>IFERROR(__xludf.DUMMYFUNCTION("""COMPUTED_VALUE"""),3.0)</f>
        <v>3</v>
      </c>
      <c r="F68" s="52">
        <f>IFERROR(__xludf.DUMMYFUNCTION("""COMPUTED_VALUE"""),4.0)</f>
        <v>4</v>
      </c>
      <c r="G68" s="52">
        <f>IFERROR(__xludf.DUMMYFUNCTION("""COMPUTED_VALUE"""),5.0)</f>
        <v>5</v>
      </c>
      <c r="H68" s="52">
        <f>IFERROR(__xludf.DUMMYFUNCTION("""COMPUTED_VALUE"""),5.0)</f>
        <v>5</v>
      </c>
      <c r="I68" s="52">
        <f>IFERROR(__xludf.DUMMYFUNCTION("""COMPUTED_VALUE"""),3.0)</f>
        <v>3</v>
      </c>
      <c r="J68" s="52">
        <f>IFERROR(__xludf.DUMMYFUNCTION("""COMPUTED_VALUE"""),5.0)</f>
        <v>5</v>
      </c>
      <c r="K68" s="52">
        <f>IFERROR(__xludf.DUMMYFUNCTION("""COMPUTED_VALUE"""),5.0)</f>
        <v>5</v>
      </c>
      <c r="L68" s="52">
        <f>IFERROR(__xludf.DUMMYFUNCTION("""COMPUTED_VALUE"""),41.0)</f>
        <v>41</v>
      </c>
      <c r="M68" s="52">
        <f>IFERROR(__xludf.DUMMYFUNCTION("""COMPUTED_VALUE"""),6.0)</f>
        <v>6</v>
      </c>
      <c r="N68" s="52">
        <f>IFERROR(__xludf.DUMMYFUNCTION("""COMPUTED_VALUE"""),4.0)</f>
        <v>4</v>
      </c>
      <c r="O68" s="52">
        <f>IFERROR(__xludf.DUMMYFUNCTION("""COMPUTED_VALUE"""),4.0)</f>
        <v>4</v>
      </c>
      <c r="P68" s="52">
        <f>IFERROR(__xludf.DUMMYFUNCTION("""COMPUTED_VALUE"""),3.0)</f>
        <v>3</v>
      </c>
      <c r="Q68" s="52">
        <f>IFERROR(__xludf.DUMMYFUNCTION("""COMPUTED_VALUE"""),4.0)</f>
        <v>4</v>
      </c>
      <c r="R68" s="52">
        <f>IFERROR(__xludf.DUMMYFUNCTION("""COMPUTED_VALUE"""),4.0)</f>
        <v>4</v>
      </c>
      <c r="S68" s="52">
        <f>IFERROR(__xludf.DUMMYFUNCTION("""COMPUTED_VALUE"""),5.0)</f>
        <v>5</v>
      </c>
      <c r="T68" s="52">
        <f>IFERROR(__xludf.DUMMYFUNCTION("""COMPUTED_VALUE"""),2.0)</f>
        <v>2</v>
      </c>
      <c r="U68" s="52">
        <f>IFERROR(__xludf.DUMMYFUNCTION("""COMPUTED_VALUE"""),4.0)</f>
        <v>4</v>
      </c>
      <c r="V68" s="52">
        <f>IFERROR(__xludf.DUMMYFUNCTION("""COMPUTED_VALUE"""),36.0)</f>
        <v>36</v>
      </c>
      <c r="W68" s="52">
        <f>IFERROR(__xludf.DUMMYFUNCTION("""COMPUTED_VALUE"""),77.0)</f>
        <v>77</v>
      </c>
    </row>
    <row r="69">
      <c r="A69" s="47">
        <v>67.0</v>
      </c>
      <c r="B69" s="52" t="str">
        <f>IFERROR(__xludf.DUMMYFUNCTION("""COMPUTED_VALUE"""),"Desi Landin")</f>
        <v>Desi Landin</v>
      </c>
      <c r="C69" s="52">
        <f>IFERROR(__xludf.DUMMYFUNCTION("""COMPUTED_VALUE"""),4.0)</f>
        <v>4</v>
      </c>
      <c r="D69" s="52">
        <f>IFERROR(__xludf.DUMMYFUNCTION("""COMPUTED_VALUE"""),4.0)</f>
        <v>4</v>
      </c>
      <c r="E69" s="52">
        <f>IFERROR(__xludf.DUMMYFUNCTION("""COMPUTED_VALUE"""),3.0)</f>
        <v>3</v>
      </c>
      <c r="F69" s="52">
        <f>IFERROR(__xludf.DUMMYFUNCTION("""COMPUTED_VALUE"""),5.0)</f>
        <v>5</v>
      </c>
      <c r="G69" s="52">
        <f>IFERROR(__xludf.DUMMYFUNCTION("""COMPUTED_VALUE"""),4.0)</f>
        <v>4</v>
      </c>
      <c r="H69" s="52">
        <f>IFERROR(__xludf.DUMMYFUNCTION("""COMPUTED_VALUE"""),5.0)</f>
        <v>5</v>
      </c>
      <c r="I69" s="52">
        <f>IFERROR(__xludf.DUMMYFUNCTION("""COMPUTED_VALUE"""),4.0)</f>
        <v>4</v>
      </c>
      <c r="J69" s="52">
        <f>IFERROR(__xludf.DUMMYFUNCTION("""COMPUTED_VALUE"""),4.0)</f>
        <v>4</v>
      </c>
      <c r="K69" s="52">
        <f>IFERROR(__xludf.DUMMYFUNCTION("""COMPUTED_VALUE"""),3.0)</f>
        <v>3</v>
      </c>
      <c r="L69" s="52">
        <f>IFERROR(__xludf.DUMMYFUNCTION("""COMPUTED_VALUE"""),36.0)</f>
        <v>36</v>
      </c>
      <c r="M69" s="52">
        <f>IFERROR(__xludf.DUMMYFUNCTION("""COMPUTED_VALUE"""),6.0)</f>
        <v>6</v>
      </c>
      <c r="N69" s="52">
        <f>IFERROR(__xludf.DUMMYFUNCTION("""COMPUTED_VALUE"""),4.0)</f>
        <v>4</v>
      </c>
      <c r="O69" s="52">
        <f>IFERROR(__xludf.DUMMYFUNCTION("""COMPUTED_VALUE"""),5.0)</f>
        <v>5</v>
      </c>
      <c r="P69" s="52">
        <f>IFERROR(__xludf.DUMMYFUNCTION("""COMPUTED_VALUE"""),4.0)</f>
        <v>4</v>
      </c>
      <c r="Q69" s="52">
        <f>IFERROR(__xludf.DUMMYFUNCTION("""COMPUTED_VALUE"""),4.0)</f>
        <v>4</v>
      </c>
      <c r="R69" s="52">
        <f>IFERROR(__xludf.DUMMYFUNCTION("""COMPUTED_VALUE"""),4.0)</f>
        <v>4</v>
      </c>
      <c r="S69" s="52">
        <f>IFERROR(__xludf.DUMMYFUNCTION("""COMPUTED_VALUE"""),4.0)</f>
        <v>4</v>
      </c>
      <c r="T69" s="52">
        <f>IFERROR(__xludf.DUMMYFUNCTION("""COMPUTED_VALUE"""),3.0)</f>
        <v>3</v>
      </c>
      <c r="U69" s="52">
        <f>IFERROR(__xludf.DUMMYFUNCTION("""COMPUTED_VALUE"""),5.0)</f>
        <v>5</v>
      </c>
      <c r="V69" s="52">
        <f>IFERROR(__xludf.DUMMYFUNCTION("""COMPUTED_VALUE"""),39.0)</f>
        <v>39</v>
      </c>
      <c r="W69" s="52">
        <f>IFERROR(__xludf.DUMMYFUNCTION("""COMPUTED_VALUE"""),75.0)</f>
        <v>75</v>
      </c>
    </row>
    <row r="70">
      <c r="A70" s="47">
        <v>68.0</v>
      </c>
      <c r="B70" s="52" t="str">
        <f>IFERROR(__xludf.DUMMYFUNCTION("""COMPUTED_VALUE"""),"Sebastian Camacho")</f>
        <v>Sebastian Camacho</v>
      </c>
      <c r="C70" s="52">
        <f>IFERROR(__xludf.DUMMYFUNCTION("""COMPUTED_VALUE"""),5.0)</f>
        <v>5</v>
      </c>
      <c r="D70" s="52">
        <f>IFERROR(__xludf.DUMMYFUNCTION("""COMPUTED_VALUE"""),5.0)</f>
        <v>5</v>
      </c>
      <c r="E70" s="52">
        <f>IFERROR(__xludf.DUMMYFUNCTION("""COMPUTED_VALUE"""),3.0)</f>
        <v>3</v>
      </c>
      <c r="F70" s="52">
        <f>IFERROR(__xludf.DUMMYFUNCTION("""COMPUTED_VALUE"""),4.0)</f>
        <v>4</v>
      </c>
      <c r="G70" s="52">
        <f>IFERROR(__xludf.DUMMYFUNCTION("""COMPUTED_VALUE"""),4.0)</f>
        <v>4</v>
      </c>
      <c r="H70" s="52">
        <f>IFERROR(__xludf.DUMMYFUNCTION("""COMPUTED_VALUE"""),5.0)</f>
        <v>5</v>
      </c>
      <c r="I70" s="52">
        <f>IFERROR(__xludf.DUMMYFUNCTION("""COMPUTED_VALUE"""),4.0)</f>
        <v>4</v>
      </c>
      <c r="J70" s="52">
        <f>IFERROR(__xludf.DUMMYFUNCTION("""COMPUTED_VALUE"""),4.0)</f>
        <v>4</v>
      </c>
      <c r="K70" s="52">
        <f>IFERROR(__xludf.DUMMYFUNCTION("""COMPUTED_VALUE"""),3.0)</f>
        <v>3</v>
      </c>
      <c r="L70" s="52">
        <f>IFERROR(__xludf.DUMMYFUNCTION("""COMPUTED_VALUE"""),37.0)</f>
        <v>37</v>
      </c>
      <c r="M70" s="52">
        <f>IFERROR(__xludf.DUMMYFUNCTION("""COMPUTED_VALUE"""),5.0)</f>
        <v>5</v>
      </c>
      <c r="N70" s="52">
        <f>IFERROR(__xludf.DUMMYFUNCTION("""COMPUTED_VALUE"""),5.0)</f>
        <v>5</v>
      </c>
      <c r="O70" s="52">
        <f>IFERROR(__xludf.DUMMYFUNCTION("""COMPUTED_VALUE"""),4.0)</f>
        <v>4</v>
      </c>
      <c r="P70" s="52">
        <f>IFERROR(__xludf.DUMMYFUNCTION("""COMPUTED_VALUE"""),2.0)</f>
        <v>2</v>
      </c>
      <c r="Q70" s="52">
        <f>IFERROR(__xludf.DUMMYFUNCTION("""COMPUTED_VALUE"""),4.0)</f>
        <v>4</v>
      </c>
      <c r="R70" s="52">
        <f>IFERROR(__xludf.DUMMYFUNCTION("""COMPUTED_VALUE"""),4.0)</f>
        <v>4</v>
      </c>
      <c r="S70" s="52">
        <f>IFERROR(__xludf.DUMMYFUNCTION("""COMPUTED_VALUE"""),6.0)</f>
        <v>6</v>
      </c>
      <c r="T70" s="52">
        <f>IFERROR(__xludf.DUMMYFUNCTION("""COMPUTED_VALUE"""),3.0)</f>
        <v>3</v>
      </c>
      <c r="U70" s="52">
        <f>IFERROR(__xludf.DUMMYFUNCTION("""COMPUTED_VALUE"""),4.0)</f>
        <v>4</v>
      </c>
      <c r="V70" s="52">
        <f>IFERROR(__xludf.DUMMYFUNCTION("""COMPUTED_VALUE"""),37.0)</f>
        <v>37</v>
      </c>
      <c r="W70" s="52">
        <f>IFERROR(__xludf.DUMMYFUNCTION("""COMPUTED_VALUE"""),74.0)</f>
        <v>74</v>
      </c>
    </row>
    <row r="71">
      <c r="A71" s="47">
        <v>69.0</v>
      </c>
      <c r="B71" s="52" t="str">
        <f>IFERROR(__xludf.DUMMYFUNCTION("""COMPUTED_VALUE"""),"Cole Feenstra")</f>
        <v>Cole Feenstra</v>
      </c>
      <c r="C71" s="52">
        <f>IFERROR(__xludf.DUMMYFUNCTION("""COMPUTED_VALUE"""),4.0)</f>
        <v>4</v>
      </c>
      <c r="D71" s="52">
        <f>IFERROR(__xludf.DUMMYFUNCTION("""COMPUTED_VALUE"""),5.0)</f>
        <v>5</v>
      </c>
      <c r="E71" s="52">
        <f>IFERROR(__xludf.DUMMYFUNCTION("""COMPUTED_VALUE"""),3.0)</f>
        <v>3</v>
      </c>
      <c r="F71" s="52">
        <f>IFERROR(__xludf.DUMMYFUNCTION("""COMPUTED_VALUE"""),5.0)</f>
        <v>5</v>
      </c>
      <c r="G71" s="52">
        <f>IFERROR(__xludf.DUMMYFUNCTION("""COMPUTED_VALUE"""),3.0)</f>
        <v>3</v>
      </c>
      <c r="H71" s="52">
        <f>IFERROR(__xludf.DUMMYFUNCTION("""COMPUTED_VALUE"""),7.0)</f>
        <v>7</v>
      </c>
      <c r="I71" s="52">
        <f>IFERROR(__xludf.DUMMYFUNCTION("""COMPUTED_VALUE"""),3.0)</f>
        <v>3</v>
      </c>
      <c r="J71" s="52">
        <f>IFERROR(__xludf.DUMMYFUNCTION("""COMPUTED_VALUE"""),4.0)</f>
        <v>4</v>
      </c>
      <c r="K71" s="52">
        <f>IFERROR(__xludf.DUMMYFUNCTION("""COMPUTED_VALUE"""),4.0)</f>
        <v>4</v>
      </c>
      <c r="L71" s="52">
        <f>IFERROR(__xludf.DUMMYFUNCTION("""COMPUTED_VALUE"""),38.0)</f>
        <v>38</v>
      </c>
      <c r="M71" s="52">
        <f>IFERROR(__xludf.DUMMYFUNCTION("""COMPUTED_VALUE"""),9.0)</f>
        <v>9</v>
      </c>
      <c r="N71" s="52">
        <f>IFERROR(__xludf.DUMMYFUNCTION("""COMPUTED_VALUE"""),5.0)</f>
        <v>5</v>
      </c>
      <c r="O71" s="52">
        <f>IFERROR(__xludf.DUMMYFUNCTION("""COMPUTED_VALUE"""),4.0)</f>
        <v>4</v>
      </c>
      <c r="P71" s="52">
        <f>IFERROR(__xludf.DUMMYFUNCTION("""COMPUTED_VALUE"""),3.0)</f>
        <v>3</v>
      </c>
      <c r="Q71" s="52">
        <f>IFERROR(__xludf.DUMMYFUNCTION("""COMPUTED_VALUE"""),4.0)</f>
        <v>4</v>
      </c>
      <c r="R71" s="52">
        <f>IFERROR(__xludf.DUMMYFUNCTION("""COMPUTED_VALUE"""),6.0)</f>
        <v>6</v>
      </c>
      <c r="S71" s="52">
        <f>IFERROR(__xludf.DUMMYFUNCTION("""COMPUTED_VALUE"""),5.0)</f>
        <v>5</v>
      </c>
      <c r="T71" s="52">
        <f>IFERROR(__xludf.DUMMYFUNCTION("""COMPUTED_VALUE"""),3.0)</f>
        <v>3</v>
      </c>
      <c r="U71" s="52">
        <f>IFERROR(__xludf.DUMMYFUNCTION("""COMPUTED_VALUE"""),6.0)</f>
        <v>6</v>
      </c>
      <c r="V71" s="52">
        <f>IFERROR(__xludf.DUMMYFUNCTION("""COMPUTED_VALUE"""),45.0)</f>
        <v>45</v>
      </c>
      <c r="W71" s="52">
        <f>IFERROR(__xludf.DUMMYFUNCTION("""COMPUTED_VALUE"""),83.0)</f>
        <v>83</v>
      </c>
    </row>
    <row r="72">
      <c r="A72" s="47">
        <v>70.0</v>
      </c>
      <c r="B72" s="52" t="str">
        <f>IFERROR(__xludf.DUMMYFUNCTION("""COMPUTED_VALUE"""),"Chance Wilhite")</f>
        <v>Chance Wilhite</v>
      </c>
      <c r="C72" s="52">
        <f>IFERROR(__xludf.DUMMYFUNCTION("""COMPUTED_VALUE"""),4.0)</f>
        <v>4</v>
      </c>
      <c r="D72" s="52">
        <f>IFERROR(__xludf.DUMMYFUNCTION("""COMPUTED_VALUE"""),5.0)</f>
        <v>5</v>
      </c>
      <c r="E72" s="52">
        <f>IFERROR(__xludf.DUMMYFUNCTION("""COMPUTED_VALUE"""),3.0)</f>
        <v>3</v>
      </c>
      <c r="F72" s="52">
        <f>IFERROR(__xludf.DUMMYFUNCTION("""COMPUTED_VALUE"""),3.0)</f>
        <v>3</v>
      </c>
      <c r="G72" s="52">
        <f>IFERROR(__xludf.DUMMYFUNCTION("""COMPUTED_VALUE"""),4.0)</f>
        <v>4</v>
      </c>
      <c r="H72" s="52">
        <f>IFERROR(__xludf.DUMMYFUNCTION("""COMPUTED_VALUE"""),4.0)</f>
        <v>4</v>
      </c>
      <c r="I72" s="52">
        <f>IFERROR(__xludf.DUMMYFUNCTION("""COMPUTED_VALUE"""),2.0)</f>
        <v>2</v>
      </c>
      <c r="J72" s="52">
        <f>IFERROR(__xludf.DUMMYFUNCTION("""COMPUTED_VALUE"""),4.0)</f>
        <v>4</v>
      </c>
      <c r="K72" s="52">
        <f>IFERROR(__xludf.DUMMYFUNCTION("""COMPUTED_VALUE"""),4.0)</f>
        <v>4</v>
      </c>
      <c r="L72" s="52">
        <f>IFERROR(__xludf.DUMMYFUNCTION("""COMPUTED_VALUE"""),33.0)</f>
        <v>33</v>
      </c>
      <c r="M72" s="52">
        <f>IFERROR(__xludf.DUMMYFUNCTION("""COMPUTED_VALUE"""),5.0)</f>
        <v>5</v>
      </c>
      <c r="N72" s="52">
        <f>IFERROR(__xludf.DUMMYFUNCTION("""COMPUTED_VALUE"""),5.0)</f>
        <v>5</v>
      </c>
      <c r="O72" s="52">
        <f>IFERROR(__xludf.DUMMYFUNCTION("""COMPUTED_VALUE"""),5.0)</f>
        <v>5</v>
      </c>
      <c r="P72" s="52">
        <f>IFERROR(__xludf.DUMMYFUNCTION("""COMPUTED_VALUE"""),3.0)</f>
        <v>3</v>
      </c>
      <c r="Q72" s="52">
        <f>IFERROR(__xludf.DUMMYFUNCTION("""COMPUTED_VALUE"""),4.0)</f>
        <v>4</v>
      </c>
      <c r="R72" s="52">
        <f>IFERROR(__xludf.DUMMYFUNCTION("""COMPUTED_VALUE"""),4.0)</f>
        <v>4</v>
      </c>
      <c r="S72" s="52">
        <f>IFERROR(__xludf.DUMMYFUNCTION("""COMPUTED_VALUE"""),5.0)</f>
        <v>5</v>
      </c>
      <c r="T72" s="52">
        <f>IFERROR(__xludf.DUMMYFUNCTION("""COMPUTED_VALUE"""),3.0)</f>
        <v>3</v>
      </c>
      <c r="U72" s="52">
        <f>IFERROR(__xludf.DUMMYFUNCTION("""COMPUTED_VALUE"""),5.0)</f>
        <v>5</v>
      </c>
      <c r="V72" s="52">
        <f>IFERROR(__xludf.DUMMYFUNCTION("""COMPUTED_VALUE"""),39.0)</f>
        <v>39</v>
      </c>
      <c r="W72" s="52">
        <f>IFERROR(__xludf.DUMMYFUNCTION("""COMPUTED_VALUE"""),72.0)</f>
        <v>72</v>
      </c>
    </row>
    <row r="73">
      <c r="A73" s="47">
        <v>71.0</v>
      </c>
      <c r="B73" s="52" t="str">
        <f>IFERROR(__xludf.DUMMYFUNCTION("""COMPUTED_VALUE"""),"Braxton Brockhaus")</f>
        <v>Braxton Brockhaus</v>
      </c>
      <c r="C73" s="52">
        <f>IFERROR(__xludf.DUMMYFUNCTION("""COMPUTED_VALUE"""),5.0)</f>
        <v>5</v>
      </c>
      <c r="D73" s="52">
        <f>IFERROR(__xludf.DUMMYFUNCTION("""COMPUTED_VALUE"""),5.0)</f>
        <v>5</v>
      </c>
      <c r="E73" s="52">
        <f>IFERROR(__xludf.DUMMYFUNCTION("""COMPUTED_VALUE"""),3.0)</f>
        <v>3</v>
      </c>
      <c r="F73" s="52">
        <f>IFERROR(__xludf.DUMMYFUNCTION("""COMPUTED_VALUE"""),4.0)</f>
        <v>4</v>
      </c>
      <c r="G73" s="52">
        <f>IFERROR(__xludf.DUMMYFUNCTION("""COMPUTED_VALUE"""),7.0)</f>
        <v>7</v>
      </c>
      <c r="H73" s="52">
        <f>IFERROR(__xludf.DUMMYFUNCTION("""COMPUTED_VALUE"""),4.0)</f>
        <v>4</v>
      </c>
      <c r="I73" s="52">
        <f>IFERROR(__xludf.DUMMYFUNCTION("""COMPUTED_VALUE"""),3.0)</f>
        <v>3</v>
      </c>
      <c r="J73" s="52">
        <f>IFERROR(__xludf.DUMMYFUNCTION("""COMPUTED_VALUE"""),4.0)</f>
        <v>4</v>
      </c>
      <c r="K73" s="52">
        <f>IFERROR(__xludf.DUMMYFUNCTION("""COMPUTED_VALUE"""),4.0)</f>
        <v>4</v>
      </c>
      <c r="L73" s="52">
        <f>IFERROR(__xludf.DUMMYFUNCTION("""COMPUTED_VALUE"""),39.0)</f>
        <v>39</v>
      </c>
      <c r="M73" s="52">
        <f>IFERROR(__xludf.DUMMYFUNCTION("""COMPUTED_VALUE"""),5.0)</f>
        <v>5</v>
      </c>
      <c r="N73" s="52">
        <f>IFERROR(__xludf.DUMMYFUNCTION("""COMPUTED_VALUE"""),5.0)</f>
        <v>5</v>
      </c>
      <c r="O73" s="52">
        <f>IFERROR(__xludf.DUMMYFUNCTION("""COMPUTED_VALUE"""),5.0)</f>
        <v>5</v>
      </c>
      <c r="P73" s="52">
        <f>IFERROR(__xludf.DUMMYFUNCTION("""COMPUTED_VALUE"""),4.0)</f>
        <v>4</v>
      </c>
      <c r="Q73" s="52">
        <f>IFERROR(__xludf.DUMMYFUNCTION("""COMPUTED_VALUE"""),4.0)</f>
        <v>4</v>
      </c>
      <c r="R73" s="52">
        <f>IFERROR(__xludf.DUMMYFUNCTION("""COMPUTED_VALUE"""),10.0)</f>
        <v>10</v>
      </c>
      <c r="S73" s="52">
        <f>IFERROR(__xludf.DUMMYFUNCTION("""COMPUTED_VALUE"""),6.0)</f>
        <v>6</v>
      </c>
      <c r="T73" s="52">
        <f>IFERROR(__xludf.DUMMYFUNCTION("""COMPUTED_VALUE"""),4.0)</f>
        <v>4</v>
      </c>
      <c r="U73" s="52">
        <f>IFERROR(__xludf.DUMMYFUNCTION("""COMPUTED_VALUE"""),5.0)</f>
        <v>5</v>
      </c>
      <c r="V73" s="52">
        <f>IFERROR(__xludf.DUMMYFUNCTION("""COMPUTED_VALUE"""),48.0)</f>
        <v>48</v>
      </c>
      <c r="W73" s="52">
        <f>IFERROR(__xludf.DUMMYFUNCTION("""COMPUTED_VALUE"""),87.0)</f>
        <v>87</v>
      </c>
    </row>
    <row r="74">
      <c r="A74" s="47">
        <v>72.0</v>
      </c>
      <c r="B74" s="52" t="str">
        <f>IFERROR(__xludf.DUMMYFUNCTION("""COMPUTED_VALUE"""),"Ethan Brumbaugh")</f>
        <v>Ethan Brumbaugh</v>
      </c>
      <c r="C74" s="52">
        <f>IFERROR(__xludf.DUMMYFUNCTION("""COMPUTED_VALUE"""),4.0)</f>
        <v>4</v>
      </c>
      <c r="D74" s="52">
        <f>IFERROR(__xludf.DUMMYFUNCTION("""COMPUTED_VALUE"""),5.0)</f>
        <v>5</v>
      </c>
      <c r="E74" s="52">
        <f>IFERROR(__xludf.DUMMYFUNCTION("""COMPUTED_VALUE"""),4.0)</f>
        <v>4</v>
      </c>
      <c r="F74" s="52">
        <f>IFERROR(__xludf.DUMMYFUNCTION("""COMPUTED_VALUE"""),3.0)</f>
        <v>3</v>
      </c>
      <c r="G74" s="52">
        <f>IFERROR(__xludf.DUMMYFUNCTION("""COMPUTED_VALUE"""),3.0)</f>
        <v>3</v>
      </c>
      <c r="H74" s="52">
        <f>IFERROR(__xludf.DUMMYFUNCTION("""COMPUTED_VALUE"""),4.0)</f>
        <v>4</v>
      </c>
      <c r="I74" s="52">
        <f>IFERROR(__xludf.DUMMYFUNCTION("""COMPUTED_VALUE"""),4.0)</f>
        <v>4</v>
      </c>
      <c r="J74" s="52">
        <f>IFERROR(__xludf.DUMMYFUNCTION("""COMPUTED_VALUE"""),4.0)</f>
        <v>4</v>
      </c>
      <c r="K74" s="52">
        <f>IFERROR(__xludf.DUMMYFUNCTION("""COMPUTED_VALUE"""),4.0)</f>
        <v>4</v>
      </c>
      <c r="L74" s="52">
        <f>IFERROR(__xludf.DUMMYFUNCTION("""COMPUTED_VALUE"""),35.0)</f>
        <v>35</v>
      </c>
      <c r="M74" s="52">
        <f>IFERROR(__xludf.DUMMYFUNCTION("""COMPUTED_VALUE"""),5.0)</f>
        <v>5</v>
      </c>
      <c r="N74" s="52">
        <f>IFERROR(__xludf.DUMMYFUNCTION("""COMPUTED_VALUE"""),5.0)</f>
        <v>5</v>
      </c>
      <c r="O74" s="52">
        <f>IFERROR(__xludf.DUMMYFUNCTION("""COMPUTED_VALUE"""),4.0)</f>
        <v>4</v>
      </c>
      <c r="P74" s="52">
        <f>IFERROR(__xludf.DUMMYFUNCTION("""COMPUTED_VALUE"""),3.0)</f>
        <v>3</v>
      </c>
      <c r="Q74" s="52">
        <f>IFERROR(__xludf.DUMMYFUNCTION("""COMPUTED_VALUE"""),4.0)</f>
        <v>4</v>
      </c>
      <c r="R74" s="52">
        <f>IFERROR(__xludf.DUMMYFUNCTION("""COMPUTED_VALUE"""),4.0)</f>
        <v>4</v>
      </c>
      <c r="S74" s="52">
        <f>IFERROR(__xludf.DUMMYFUNCTION("""COMPUTED_VALUE"""),6.0)</f>
        <v>6</v>
      </c>
      <c r="T74" s="52">
        <f>IFERROR(__xludf.DUMMYFUNCTION("""COMPUTED_VALUE"""),4.0)</f>
        <v>4</v>
      </c>
      <c r="U74" s="52">
        <f>IFERROR(__xludf.DUMMYFUNCTION("""COMPUTED_VALUE"""),4.0)</f>
        <v>4</v>
      </c>
      <c r="V74" s="52">
        <f>IFERROR(__xludf.DUMMYFUNCTION("""COMPUTED_VALUE"""),39.0)</f>
        <v>39</v>
      </c>
      <c r="W74" s="52">
        <f>IFERROR(__xludf.DUMMYFUNCTION("""COMPUTED_VALUE"""),74.0)</f>
        <v>74</v>
      </c>
    </row>
    <row r="75">
      <c r="A75" s="47">
        <v>73.0</v>
      </c>
      <c r="B75" s="52" t="str">
        <f>IFERROR(__xludf.DUMMYFUNCTION("""COMPUTED_VALUE"""),"Eli Van Essen")</f>
        <v>Eli Van Essen</v>
      </c>
      <c r="C75" s="52">
        <f>IFERROR(__xludf.DUMMYFUNCTION("""COMPUTED_VALUE"""),5.0)</f>
        <v>5</v>
      </c>
      <c r="D75" s="52">
        <f>IFERROR(__xludf.DUMMYFUNCTION("""COMPUTED_VALUE"""),7.0)</f>
        <v>7</v>
      </c>
      <c r="E75" s="52">
        <f>IFERROR(__xludf.DUMMYFUNCTION("""COMPUTED_VALUE"""),4.0)</f>
        <v>4</v>
      </c>
      <c r="F75" s="52">
        <f>IFERROR(__xludf.DUMMYFUNCTION("""COMPUTED_VALUE"""),5.0)</f>
        <v>5</v>
      </c>
      <c r="G75" s="52">
        <f>IFERROR(__xludf.DUMMYFUNCTION("""COMPUTED_VALUE"""),6.0)</f>
        <v>6</v>
      </c>
      <c r="H75" s="52">
        <f>IFERROR(__xludf.DUMMYFUNCTION("""COMPUTED_VALUE"""),4.0)</f>
        <v>4</v>
      </c>
      <c r="I75" s="52">
        <f>IFERROR(__xludf.DUMMYFUNCTION("""COMPUTED_VALUE"""),3.0)</f>
        <v>3</v>
      </c>
      <c r="J75" s="52">
        <f>IFERROR(__xludf.DUMMYFUNCTION("""COMPUTED_VALUE"""),5.0)</f>
        <v>5</v>
      </c>
      <c r="K75" s="52">
        <f>IFERROR(__xludf.DUMMYFUNCTION("""COMPUTED_VALUE"""),4.0)</f>
        <v>4</v>
      </c>
      <c r="L75" s="52">
        <f>IFERROR(__xludf.DUMMYFUNCTION("""COMPUTED_VALUE"""),43.0)</f>
        <v>43</v>
      </c>
      <c r="M75" s="52">
        <f>IFERROR(__xludf.DUMMYFUNCTION("""COMPUTED_VALUE"""),6.0)</f>
        <v>6</v>
      </c>
      <c r="N75" s="52">
        <f>IFERROR(__xludf.DUMMYFUNCTION("""COMPUTED_VALUE"""),3.0)</f>
        <v>3</v>
      </c>
      <c r="O75" s="52">
        <f>IFERROR(__xludf.DUMMYFUNCTION("""COMPUTED_VALUE"""),4.0)</f>
        <v>4</v>
      </c>
      <c r="P75" s="52">
        <f>IFERROR(__xludf.DUMMYFUNCTION("""COMPUTED_VALUE"""),3.0)</f>
        <v>3</v>
      </c>
      <c r="Q75" s="52">
        <f>IFERROR(__xludf.DUMMYFUNCTION("""COMPUTED_VALUE"""),4.0)</f>
        <v>4</v>
      </c>
      <c r="R75" s="52">
        <f>IFERROR(__xludf.DUMMYFUNCTION("""COMPUTED_VALUE"""),4.0)</f>
        <v>4</v>
      </c>
      <c r="S75" s="52">
        <f>IFERROR(__xludf.DUMMYFUNCTION("""COMPUTED_VALUE"""),5.0)</f>
        <v>5</v>
      </c>
      <c r="T75" s="52">
        <f>IFERROR(__xludf.DUMMYFUNCTION("""COMPUTED_VALUE"""),3.0)</f>
        <v>3</v>
      </c>
      <c r="U75" s="52">
        <f>IFERROR(__xludf.DUMMYFUNCTION("""COMPUTED_VALUE"""),6.0)</f>
        <v>6</v>
      </c>
      <c r="V75" s="52">
        <f>IFERROR(__xludf.DUMMYFUNCTION("""COMPUTED_VALUE"""),38.0)</f>
        <v>38</v>
      </c>
      <c r="W75" s="52">
        <f>IFERROR(__xludf.DUMMYFUNCTION("""COMPUTED_VALUE"""),81.0)</f>
        <v>81</v>
      </c>
    </row>
    <row r="76">
      <c r="A76" s="47">
        <v>74.0</v>
      </c>
      <c r="B76" s="52" t="str">
        <f>IFERROR(__xludf.DUMMYFUNCTION("""COMPUTED_VALUE"""),"Ethan Chapman")</f>
        <v>Ethan Chapman</v>
      </c>
      <c r="C76" s="52">
        <f>IFERROR(__xludf.DUMMYFUNCTION("""COMPUTED_VALUE"""),5.0)</f>
        <v>5</v>
      </c>
      <c r="D76" s="52">
        <f>IFERROR(__xludf.DUMMYFUNCTION("""COMPUTED_VALUE"""),5.0)</f>
        <v>5</v>
      </c>
      <c r="E76" s="52">
        <f>IFERROR(__xludf.DUMMYFUNCTION("""COMPUTED_VALUE"""),3.0)</f>
        <v>3</v>
      </c>
      <c r="F76" s="52">
        <f>IFERROR(__xludf.DUMMYFUNCTION("""COMPUTED_VALUE"""),5.0)</f>
        <v>5</v>
      </c>
      <c r="G76" s="52">
        <f>IFERROR(__xludf.DUMMYFUNCTION("""COMPUTED_VALUE"""),4.0)</f>
        <v>4</v>
      </c>
      <c r="H76" s="52">
        <f>IFERROR(__xludf.DUMMYFUNCTION("""COMPUTED_VALUE"""),4.0)</f>
        <v>4</v>
      </c>
      <c r="I76" s="52">
        <f>IFERROR(__xludf.DUMMYFUNCTION("""COMPUTED_VALUE"""),3.0)</f>
        <v>3</v>
      </c>
      <c r="J76" s="52">
        <f>IFERROR(__xludf.DUMMYFUNCTION("""COMPUTED_VALUE"""),4.0)</f>
        <v>4</v>
      </c>
      <c r="K76" s="52">
        <f>IFERROR(__xludf.DUMMYFUNCTION("""COMPUTED_VALUE"""),4.0)</f>
        <v>4</v>
      </c>
      <c r="L76" s="52">
        <f>IFERROR(__xludf.DUMMYFUNCTION("""COMPUTED_VALUE"""),37.0)</f>
        <v>37</v>
      </c>
      <c r="M76" s="52">
        <f>IFERROR(__xludf.DUMMYFUNCTION("""COMPUTED_VALUE"""),5.0)</f>
        <v>5</v>
      </c>
      <c r="N76" s="52">
        <f>IFERROR(__xludf.DUMMYFUNCTION("""COMPUTED_VALUE"""),5.0)</f>
        <v>5</v>
      </c>
      <c r="O76" s="52">
        <f>IFERROR(__xludf.DUMMYFUNCTION("""COMPUTED_VALUE"""),3.0)</f>
        <v>3</v>
      </c>
      <c r="P76" s="52">
        <f>IFERROR(__xludf.DUMMYFUNCTION("""COMPUTED_VALUE"""),4.0)</f>
        <v>4</v>
      </c>
      <c r="Q76" s="52">
        <f>IFERROR(__xludf.DUMMYFUNCTION("""COMPUTED_VALUE"""),4.0)</f>
        <v>4</v>
      </c>
      <c r="R76" s="52">
        <f>IFERROR(__xludf.DUMMYFUNCTION("""COMPUTED_VALUE"""),4.0)</f>
        <v>4</v>
      </c>
      <c r="S76" s="52">
        <f>IFERROR(__xludf.DUMMYFUNCTION("""COMPUTED_VALUE"""),6.0)</f>
        <v>6</v>
      </c>
      <c r="T76" s="52">
        <f>IFERROR(__xludf.DUMMYFUNCTION("""COMPUTED_VALUE"""),3.0)</f>
        <v>3</v>
      </c>
      <c r="U76" s="52">
        <f>IFERROR(__xludf.DUMMYFUNCTION("""COMPUTED_VALUE"""),4.0)</f>
        <v>4</v>
      </c>
      <c r="V76" s="52">
        <f>IFERROR(__xludf.DUMMYFUNCTION("""COMPUTED_VALUE"""),38.0)</f>
        <v>38</v>
      </c>
      <c r="W76" s="52">
        <f>IFERROR(__xludf.DUMMYFUNCTION("""COMPUTED_VALUE"""),75.0)</f>
        <v>75</v>
      </c>
    </row>
    <row r="77">
      <c r="A77" s="47">
        <v>75.0</v>
      </c>
      <c r="B77" s="52" t="str">
        <f>IFERROR(__xludf.DUMMYFUNCTION("""COMPUTED_VALUE"""),"Davess Verdugo ")</f>
        <v>Davess Verdugo </v>
      </c>
      <c r="C77" s="52">
        <f>IFERROR(__xludf.DUMMYFUNCTION("""COMPUTED_VALUE"""),4.0)</f>
        <v>4</v>
      </c>
      <c r="D77" s="52">
        <f>IFERROR(__xludf.DUMMYFUNCTION("""COMPUTED_VALUE"""),5.0)</f>
        <v>5</v>
      </c>
      <c r="E77" s="52">
        <f>IFERROR(__xludf.DUMMYFUNCTION("""COMPUTED_VALUE"""),3.0)</f>
        <v>3</v>
      </c>
      <c r="F77" s="52">
        <f>IFERROR(__xludf.DUMMYFUNCTION("""COMPUTED_VALUE"""),8.0)</f>
        <v>8</v>
      </c>
      <c r="G77" s="52">
        <f>IFERROR(__xludf.DUMMYFUNCTION("""COMPUTED_VALUE"""),3.0)</f>
        <v>3</v>
      </c>
      <c r="H77" s="52">
        <f>IFERROR(__xludf.DUMMYFUNCTION("""COMPUTED_VALUE"""),6.0)</f>
        <v>6</v>
      </c>
      <c r="I77" s="52">
        <f>IFERROR(__xludf.DUMMYFUNCTION("""COMPUTED_VALUE"""),4.0)</f>
        <v>4</v>
      </c>
      <c r="J77" s="52">
        <f>IFERROR(__xludf.DUMMYFUNCTION("""COMPUTED_VALUE"""),3.0)</f>
        <v>3</v>
      </c>
      <c r="K77" s="52">
        <f>IFERROR(__xludf.DUMMYFUNCTION("""COMPUTED_VALUE"""),4.0)</f>
        <v>4</v>
      </c>
      <c r="L77" s="52">
        <f>IFERROR(__xludf.DUMMYFUNCTION("""COMPUTED_VALUE"""),40.0)</f>
        <v>40</v>
      </c>
      <c r="M77" s="52">
        <f>IFERROR(__xludf.DUMMYFUNCTION("""COMPUTED_VALUE"""),7.0)</f>
        <v>7</v>
      </c>
      <c r="N77" s="52">
        <f>IFERROR(__xludf.DUMMYFUNCTION("""COMPUTED_VALUE"""),5.0)</f>
        <v>5</v>
      </c>
      <c r="O77" s="52">
        <f>IFERROR(__xludf.DUMMYFUNCTION("""COMPUTED_VALUE"""),4.0)</f>
        <v>4</v>
      </c>
      <c r="P77" s="52">
        <f>IFERROR(__xludf.DUMMYFUNCTION("""COMPUTED_VALUE"""),4.0)</f>
        <v>4</v>
      </c>
      <c r="Q77" s="52">
        <f>IFERROR(__xludf.DUMMYFUNCTION("""COMPUTED_VALUE"""),4.0)</f>
        <v>4</v>
      </c>
      <c r="R77" s="52">
        <f>IFERROR(__xludf.DUMMYFUNCTION("""COMPUTED_VALUE"""),4.0)</f>
        <v>4</v>
      </c>
      <c r="S77" s="52">
        <f>IFERROR(__xludf.DUMMYFUNCTION("""COMPUTED_VALUE"""),5.0)</f>
        <v>5</v>
      </c>
      <c r="T77" s="52">
        <f>IFERROR(__xludf.DUMMYFUNCTION("""COMPUTED_VALUE"""),3.0)</f>
        <v>3</v>
      </c>
      <c r="U77" s="52">
        <f>IFERROR(__xludf.DUMMYFUNCTION("""COMPUTED_VALUE"""),6.0)</f>
        <v>6</v>
      </c>
      <c r="V77" s="52">
        <f>IFERROR(__xludf.DUMMYFUNCTION("""COMPUTED_VALUE"""),42.0)</f>
        <v>42</v>
      </c>
      <c r="W77" s="52">
        <f>IFERROR(__xludf.DUMMYFUNCTION("""COMPUTED_VALUE"""),82.0)</f>
        <v>82</v>
      </c>
    </row>
    <row r="78">
      <c r="A78" s="47">
        <v>76.0</v>
      </c>
      <c r="B78" s="52" t="str">
        <f>IFERROR(__xludf.DUMMYFUNCTION("""COMPUTED_VALUE"""),"Spencer Seachris")</f>
        <v>Spencer Seachris</v>
      </c>
      <c r="C78" s="52">
        <f>IFERROR(__xludf.DUMMYFUNCTION("""COMPUTED_VALUE"""),4.0)</f>
        <v>4</v>
      </c>
      <c r="D78" s="52">
        <f>IFERROR(__xludf.DUMMYFUNCTION("""COMPUTED_VALUE"""),5.0)</f>
        <v>5</v>
      </c>
      <c r="E78" s="52">
        <f>IFERROR(__xludf.DUMMYFUNCTION("""COMPUTED_VALUE"""),3.0)</f>
        <v>3</v>
      </c>
      <c r="F78" s="52">
        <f>IFERROR(__xludf.DUMMYFUNCTION("""COMPUTED_VALUE"""),5.0)</f>
        <v>5</v>
      </c>
      <c r="G78" s="52">
        <f>IFERROR(__xludf.DUMMYFUNCTION("""COMPUTED_VALUE"""),5.0)</f>
        <v>5</v>
      </c>
      <c r="H78" s="52">
        <f>IFERROR(__xludf.DUMMYFUNCTION("""COMPUTED_VALUE"""),6.0)</f>
        <v>6</v>
      </c>
      <c r="I78" s="52">
        <f>IFERROR(__xludf.DUMMYFUNCTION("""COMPUTED_VALUE"""),4.0)</f>
        <v>4</v>
      </c>
      <c r="J78" s="52">
        <f>IFERROR(__xludf.DUMMYFUNCTION("""COMPUTED_VALUE"""),4.0)</f>
        <v>4</v>
      </c>
      <c r="K78" s="52">
        <f>IFERROR(__xludf.DUMMYFUNCTION("""COMPUTED_VALUE"""),4.0)</f>
        <v>4</v>
      </c>
      <c r="L78" s="52">
        <f>IFERROR(__xludf.DUMMYFUNCTION("""COMPUTED_VALUE"""),40.0)</f>
        <v>40</v>
      </c>
      <c r="M78" s="52">
        <f>IFERROR(__xludf.DUMMYFUNCTION("""COMPUTED_VALUE"""),5.0)</f>
        <v>5</v>
      </c>
      <c r="N78" s="52">
        <f>IFERROR(__xludf.DUMMYFUNCTION("""COMPUTED_VALUE"""),4.0)</f>
        <v>4</v>
      </c>
      <c r="O78" s="52">
        <f>IFERROR(__xludf.DUMMYFUNCTION("""COMPUTED_VALUE"""),4.0)</f>
        <v>4</v>
      </c>
      <c r="P78" s="52">
        <f>IFERROR(__xludf.DUMMYFUNCTION("""COMPUTED_VALUE"""),3.0)</f>
        <v>3</v>
      </c>
      <c r="Q78" s="52">
        <f>IFERROR(__xludf.DUMMYFUNCTION("""COMPUTED_VALUE"""),4.0)</f>
        <v>4</v>
      </c>
      <c r="R78" s="52">
        <f>IFERROR(__xludf.DUMMYFUNCTION("""COMPUTED_VALUE"""),4.0)</f>
        <v>4</v>
      </c>
      <c r="S78" s="52">
        <f>IFERROR(__xludf.DUMMYFUNCTION("""COMPUTED_VALUE"""),6.0)</f>
        <v>6</v>
      </c>
      <c r="T78" s="52">
        <f>IFERROR(__xludf.DUMMYFUNCTION("""COMPUTED_VALUE"""),3.0)</f>
        <v>3</v>
      </c>
      <c r="U78" s="52">
        <f>IFERROR(__xludf.DUMMYFUNCTION("""COMPUTED_VALUE"""),4.0)</f>
        <v>4</v>
      </c>
      <c r="V78" s="52">
        <f>IFERROR(__xludf.DUMMYFUNCTION("""COMPUTED_VALUE"""),37.0)</f>
        <v>37</v>
      </c>
      <c r="W78" s="52">
        <f>IFERROR(__xludf.DUMMYFUNCTION("""COMPUTED_VALUE"""),77.0)</f>
        <v>77</v>
      </c>
    </row>
    <row r="79">
      <c r="A79" s="47">
        <v>77.0</v>
      </c>
    </row>
    <row r="80">
      <c r="A80" s="47">
        <v>78.0</v>
      </c>
    </row>
    <row r="81">
      <c r="A81" s="47">
        <v>79.0</v>
      </c>
    </row>
    <row r="82">
      <c r="A82" s="47">
        <v>80.0</v>
      </c>
    </row>
    <row r="83">
      <c r="A83" s="47">
        <v>81.0</v>
      </c>
    </row>
    <row r="84">
      <c r="A84" s="47">
        <v>82.0</v>
      </c>
    </row>
    <row r="85">
      <c r="A85" s="47">
        <v>83.0</v>
      </c>
    </row>
    <row r="86">
      <c r="A86" s="47">
        <v>84.0</v>
      </c>
    </row>
    <row r="87">
      <c r="A87" s="47">
        <v>85.0</v>
      </c>
    </row>
    <row r="88">
      <c r="A88" s="47">
        <v>86.0</v>
      </c>
    </row>
    <row r="89">
      <c r="A89" s="47">
        <v>87.0</v>
      </c>
    </row>
    <row r="90">
      <c r="A90" s="47">
        <v>88.0</v>
      </c>
    </row>
    <row r="91">
      <c r="A91" s="47">
        <v>89.0</v>
      </c>
    </row>
    <row r="92">
      <c r="A92" s="47">
        <v>90.0</v>
      </c>
    </row>
    <row r="93">
      <c r="A93" s="47">
        <v>91.0</v>
      </c>
    </row>
    <row r="94">
      <c r="A94" s="47">
        <v>92.0</v>
      </c>
    </row>
    <row r="95">
      <c r="A95" s="47">
        <v>93.0</v>
      </c>
    </row>
    <row r="96">
      <c r="A96" s="47">
        <v>94.0</v>
      </c>
    </row>
    <row r="97">
      <c r="A97" s="47">
        <v>95.0</v>
      </c>
    </row>
    <row r="98">
      <c r="A98" s="47">
        <v>96.0</v>
      </c>
    </row>
    <row r="99">
      <c r="A99" s="47">
        <v>97.0</v>
      </c>
    </row>
    <row r="100">
      <c r="A100" s="47">
        <v>98.0</v>
      </c>
    </row>
    <row r="101">
      <c r="A101" s="47">
        <v>99.0</v>
      </c>
    </row>
    <row r="102">
      <c r="A102" s="47">
        <v>100.0</v>
      </c>
    </row>
    <row r="103">
      <c r="A103" s="47">
        <v>101.0</v>
      </c>
    </row>
    <row r="104">
      <c r="A104" s="47">
        <v>102.0</v>
      </c>
    </row>
    <row r="105">
      <c r="A105" s="47">
        <v>103.0</v>
      </c>
    </row>
    <row r="106">
      <c r="A106" s="47">
        <v>104.0</v>
      </c>
    </row>
    <row r="107">
      <c r="A107" s="47">
        <v>105.0</v>
      </c>
    </row>
    <row r="108">
      <c r="A108" s="47">
        <v>106.0</v>
      </c>
    </row>
    <row r="109">
      <c r="A109" s="47">
        <v>107.0</v>
      </c>
    </row>
    <row r="110">
      <c r="A110" s="47">
        <v>108.0</v>
      </c>
    </row>
    <row r="111">
      <c r="A111" s="47">
        <v>109.0</v>
      </c>
    </row>
    <row r="112">
      <c r="A112" s="47">
        <v>110.0</v>
      </c>
    </row>
    <row r="113">
      <c r="A113" s="47">
        <v>111.0</v>
      </c>
    </row>
    <row r="114">
      <c r="A114" s="47">
        <v>112.0</v>
      </c>
    </row>
    <row r="115">
      <c r="A115" s="47">
        <v>113.0</v>
      </c>
    </row>
    <row r="116">
      <c r="A116" s="47">
        <v>114.0</v>
      </c>
    </row>
    <row r="117">
      <c r="A117" s="47">
        <v>115.0</v>
      </c>
    </row>
    <row r="118">
      <c r="A118" s="47">
        <v>116.0</v>
      </c>
    </row>
    <row r="119">
      <c r="A119" s="47">
        <v>117.0</v>
      </c>
    </row>
    <row r="120">
      <c r="A120" s="47">
        <v>118.0</v>
      </c>
    </row>
    <row r="121">
      <c r="A121" s="47">
        <v>119.0</v>
      </c>
    </row>
    <row r="122">
      <c r="A122" s="47">
        <v>120.0</v>
      </c>
    </row>
    <row r="123">
      <c r="A123" s="47">
        <v>121.0</v>
      </c>
    </row>
    <row r="124">
      <c r="A124" s="47">
        <v>122.0</v>
      </c>
    </row>
    <row r="125">
      <c r="A125" s="47">
        <v>123.0</v>
      </c>
    </row>
    <row r="126">
      <c r="A126" s="47">
        <v>124.0</v>
      </c>
    </row>
    <row r="127">
      <c r="A127" s="47">
        <v>125.0</v>
      </c>
    </row>
    <row r="128">
      <c r="A128" s="47">
        <v>126.0</v>
      </c>
    </row>
    <row r="129">
      <c r="A129" s="47">
        <v>127.0</v>
      </c>
    </row>
    <row r="130">
      <c r="A130" s="47">
        <v>128.0</v>
      </c>
    </row>
    <row r="131">
      <c r="A131" s="47">
        <v>129.0</v>
      </c>
    </row>
    <row r="132">
      <c r="A132" s="47">
        <v>130.0</v>
      </c>
    </row>
    <row r="133">
      <c r="A133" s="47">
        <v>131.0</v>
      </c>
    </row>
    <row r="134">
      <c r="A134" s="47">
        <v>132.0</v>
      </c>
    </row>
    <row r="135">
      <c r="A135" s="47">
        <v>133.0</v>
      </c>
    </row>
    <row r="136">
      <c r="A136" s="47">
        <v>134.0</v>
      </c>
    </row>
    <row r="137">
      <c r="A137" s="47">
        <v>135.0</v>
      </c>
    </row>
    <row r="138">
      <c r="A138" s="47">
        <v>136.0</v>
      </c>
    </row>
    <row r="139">
      <c r="A139" s="47">
        <v>137.0</v>
      </c>
    </row>
    <row r="140">
      <c r="A140" s="47">
        <v>138.0</v>
      </c>
    </row>
    <row r="141">
      <c r="A141" s="47">
        <v>139.0</v>
      </c>
    </row>
    <row r="142">
      <c r="A142" s="47">
        <v>140.0</v>
      </c>
    </row>
    <row r="143">
      <c r="A143" s="47">
        <v>141.0</v>
      </c>
    </row>
    <row r="144">
      <c r="A144" s="47">
        <v>142.0</v>
      </c>
    </row>
    <row r="145">
      <c r="A145" s="47">
        <v>143.0</v>
      </c>
    </row>
    <row r="146">
      <c r="A146" s="47">
        <v>144.0</v>
      </c>
    </row>
    <row r="147">
      <c r="A147" s="47">
        <v>145.0</v>
      </c>
    </row>
    <row r="148">
      <c r="A148" s="47">
        <v>146.0</v>
      </c>
    </row>
    <row r="149">
      <c r="A149" s="47">
        <v>147.0</v>
      </c>
    </row>
    <row r="150">
      <c r="A150" s="47">
        <v>148.0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25"/>
    <col customWidth="1" min="3" max="22" width="4.38"/>
    <col customWidth="1" min="23" max="23" width="5.25"/>
  </cols>
  <sheetData>
    <row r="1">
      <c r="A1" s="47"/>
      <c r="B1" s="47"/>
      <c r="C1" s="47">
        <v>1.0</v>
      </c>
      <c r="D1" s="47">
        <v>2.0</v>
      </c>
      <c r="E1" s="47">
        <v>3.0</v>
      </c>
      <c r="F1" s="47">
        <v>4.0</v>
      </c>
      <c r="G1" s="47">
        <v>5.0</v>
      </c>
      <c r="H1" s="47">
        <v>6.0</v>
      </c>
      <c r="I1" s="47">
        <v>7.0</v>
      </c>
      <c r="J1" s="47">
        <v>8.0</v>
      </c>
      <c r="K1" s="47">
        <v>9.0</v>
      </c>
      <c r="L1" s="47" t="s">
        <v>251</v>
      </c>
      <c r="M1" s="47">
        <v>10.0</v>
      </c>
      <c r="N1" s="47">
        <v>11.0</v>
      </c>
      <c r="O1" s="47">
        <v>12.0</v>
      </c>
      <c r="P1" s="47">
        <v>13.0</v>
      </c>
      <c r="Q1" s="47">
        <v>14.0</v>
      </c>
      <c r="R1" s="47">
        <v>15.0</v>
      </c>
      <c r="S1" s="47">
        <v>16.0</v>
      </c>
      <c r="T1" s="47">
        <v>17.0</v>
      </c>
      <c r="U1" s="47">
        <v>18.0</v>
      </c>
      <c r="V1" s="47" t="s">
        <v>250</v>
      </c>
    </row>
    <row r="2">
      <c r="A2" s="47" t="s">
        <v>257</v>
      </c>
      <c r="B2" s="51" t="str">
        <f>IFERROR(__xludf.DUMMYFUNCTION("Query({'Groups Round 2'!C2:X159}, ""Select Col1,Col2,Col3,Col4,Col5,Col6,Col7,Col8,Col9,Col10,Col11,Col12,Col13,Col14,Col15,Col16,Col17,Col18,Col19,Col20,Col21,Col22 Where Col22 is not Null"")"),"Name")</f>
        <v>Name</v>
      </c>
      <c r="C2" s="52">
        <f>IFERROR(__xludf.DUMMYFUNCTION("""COMPUTED_VALUE"""),4.0)</f>
        <v>4</v>
      </c>
      <c r="D2" s="52">
        <f>IFERROR(__xludf.DUMMYFUNCTION("""COMPUTED_VALUE"""),5.0)</f>
        <v>5</v>
      </c>
      <c r="E2" s="52">
        <f>IFERROR(__xludf.DUMMYFUNCTION("""COMPUTED_VALUE"""),3.0)</f>
        <v>3</v>
      </c>
      <c r="F2" s="52">
        <f>IFERROR(__xludf.DUMMYFUNCTION("""COMPUTED_VALUE"""),5.0)</f>
        <v>5</v>
      </c>
      <c r="G2" s="52">
        <f>IFERROR(__xludf.DUMMYFUNCTION("""COMPUTED_VALUE"""),4.0)</f>
        <v>4</v>
      </c>
      <c r="H2" s="52">
        <f>IFERROR(__xludf.DUMMYFUNCTION("""COMPUTED_VALUE"""),4.0)</f>
        <v>4</v>
      </c>
      <c r="I2" s="52">
        <f>IFERROR(__xludf.DUMMYFUNCTION("""COMPUTED_VALUE"""),3.0)</f>
        <v>3</v>
      </c>
      <c r="J2" s="52">
        <f>IFERROR(__xludf.DUMMYFUNCTION("""COMPUTED_VALUE"""),4.0)</f>
        <v>4</v>
      </c>
      <c r="K2" s="52">
        <f>IFERROR(__xludf.DUMMYFUNCTION("""COMPUTED_VALUE"""),4.0)</f>
        <v>4</v>
      </c>
      <c r="L2" s="52">
        <f>IFERROR(__xludf.DUMMYFUNCTION("""COMPUTED_VALUE"""),36.0)</f>
        <v>36</v>
      </c>
      <c r="M2" s="52">
        <f>IFERROR(__xludf.DUMMYFUNCTION("""COMPUTED_VALUE"""),5.0)</f>
        <v>5</v>
      </c>
      <c r="N2" s="52">
        <f>IFERROR(__xludf.DUMMYFUNCTION("""COMPUTED_VALUE"""),4.0)</f>
        <v>4</v>
      </c>
      <c r="O2" s="52">
        <f>IFERROR(__xludf.DUMMYFUNCTION("""COMPUTED_VALUE"""),4.0)</f>
        <v>4</v>
      </c>
      <c r="P2" s="52">
        <f>IFERROR(__xludf.DUMMYFUNCTION("""COMPUTED_VALUE"""),3.0)</f>
        <v>3</v>
      </c>
      <c r="Q2" s="52">
        <f>IFERROR(__xludf.DUMMYFUNCTION("""COMPUTED_VALUE"""),4.0)</f>
        <v>4</v>
      </c>
      <c r="R2" s="52">
        <f>IFERROR(__xludf.DUMMYFUNCTION("""COMPUTED_VALUE"""),4.0)</f>
        <v>4</v>
      </c>
      <c r="S2" s="52">
        <f>IFERROR(__xludf.DUMMYFUNCTION("""COMPUTED_VALUE"""),5.0)</f>
        <v>5</v>
      </c>
      <c r="T2" s="52">
        <f>IFERROR(__xludf.DUMMYFUNCTION("""COMPUTED_VALUE"""),3.0)</f>
        <v>3</v>
      </c>
      <c r="U2" s="52">
        <f>IFERROR(__xludf.DUMMYFUNCTION("""COMPUTED_VALUE"""),4.0)</f>
        <v>4</v>
      </c>
      <c r="V2" s="52">
        <f>IFERROR(__xludf.DUMMYFUNCTION("""COMPUTED_VALUE"""),36.0)</f>
        <v>36</v>
      </c>
      <c r="W2" s="52">
        <f>IFERROR(__xludf.DUMMYFUNCTION("""COMPUTED_VALUE"""),72.0)</f>
        <v>72</v>
      </c>
    </row>
    <row r="3">
      <c r="A3" s="47">
        <v>1.0</v>
      </c>
      <c r="B3" s="51" t="str">
        <f>IFERROR(__xludf.DUMMYFUNCTION("""COMPUTED_VALUE"""),"Andreas Aho")</f>
        <v>Andreas Aho</v>
      </c>
      <c r="C3" s="52">
        <f>IFERROR(__xludf.DUMMYFUNCTION("""COMPUTED_VALUE"""),5.0)</f>
        <v>5</v>
      </c>
      <c r="D3" s="52">
        <f>IFERROR(__xludf.DUMMYFUNCTION("""COMPUTED_VALUE"""),7.0)</f>
        <v>7</v>
      </c>
      <c r="E3" s="52">
        <f>IFERROR(__xludf.DUMMYFUNCTION("""COMPUTED_VALUE"""),3.0)</f>
        <v>3</v>
      </c>
      <c r="F3" s="52">
        <f>IFERROR(__xludf.DUMMYFUNCTION("""COMPUTED_VALUE"""),4.0)</f>
        <v>4</v>
      </c>
      <c r="G3" s="52">
        <f>IFERROR(__xludf.DUMMYFUNCTION("""COMPUTED_VALUE"""),5.0)</f>
        <v>5</v>
      </c>
      <c r="H3" s="52">
        <f>IFERROR(__xludf.DUMMYFUNCTION("""COMPUTED_VALUE"""),4.0)</f>
        <v>4</v>
      </c>
      <c r="I3" s="52">
        <f>IFERROR(__xludf.DUMMYFUNCTION("""COMPUTED_VALUE"""),6.0)</f>
        <v>6</v>
      </c>
      <c r="J3" s="52">
        <f>IFERROR(__xludf.DUMMYFUNCTION("""COMPUTED_VALUE"""),4.0)</f>
        <v>4</v>
      </c>
      <c r="K3" s="52">
        <f>IFERROR(__xludf.DUMMYFUNCTION("""COMPUTED_VALUE"""),4.0)</f>
        <v>4</v>
      </c>
      <c r="L3" s="52">
        <f>IFERROR(__xludf.DUMMYFUNCTION("""COMPUTED_VALUE"""),42.0)</f>
        <v>42</v>
      </c>
      <c r="M3" s="52">
        <f>IFERROR(__xludf.DUMMYFUNCTION("""COMPUTED_VALUE"""),5.0)</f>
        <v>5</v>
      </c>
      <c r="N3" s="52">
        <f>IFERROR(__xludf.DUMMYFUNCTION("""COMPUTED_VALUE"""),6.0)</f>
        <v>6</v>
      </c>
      <c r="O3" s="52">
        <f>IFERROR(__xludf.DUMMYFUNCTION("""COMPUTED_VALUE"""),4.0)</f>
        <v>4</v>
      </c>
      <c r="P3" s="52">
        <f>IFERROR(__xludf.DUMMYFUNCTION("""COMPUTED_VALUE"""),3.0)</f>
        <v>3</v>
      </c>
      <c r="Q3" s="52">
        <f>IFERROR(__xludf.DUMMYFUNCTION("""COMPUTED_VALUE"""),3.0)</f>
        <v>3</v>
      </c>
      <c r="R3" s="52">
        <f>IFERROR(__xludf.DUMMYFUNCTION("""COMPUTED_VALUE"""),3.0)</f>
        <v>3</v>
      </c>
      <c r="S3" s="52">
        <f>IFERROR(__xludf.DUMMYFUNCTION("""COMPUTED_VALUE"""),5.0)</f>
        <v>5</v>
      </c>
      <c r="T3" s="52">
        <f>IFERROR(__xludf.DUMMYFUNCTION("""COMPUTED_VALUE"""),3.0)</f>
        <v>3</v>
      </c>
      <c r="U3" s="52">
        <f>IFERROR(__xludf.DUMMYFUNCTION("""COMPUTED_VALUE"""),4.0)</f>
        <v>4</v>
      </c>
      <c r="V3" s="52">
        <f>IFERROR(__xludf.DUMMYFUNCTION("""COMPUTED_VALUE"""),36.0)</f>
        <v>36</v>
      </c>
      <c r="W3" s="52">
        <f>IFERROR(__xludf.DUMMYFUNCTION("""COMPUTED_VALUE"""),78.0)</f>
        <v>78</v>
      </c>
    </row>
    <row r="4">
      <c r="A4" s="47">
        <v>2.0</v>
      </c>
      <c r="B4" s="51" t="str">
        <f>IFERROR(__xludf.DUMMYFUNCTION("""COMPUTED_VALUE"""),"Ryan Weiss")</f>
        <v>Ryan Weiss</v>
      </c>
      <c r="C4" s="52">
        <f>IFERROR(__xludf.DUMMYFUNCTION("""COMPUTED_VALUE"""),3.0)</f>
        <v>3</v>
      </c>
      <c r="D4" s="52">
        <f>IFERROR(__xludf.DUMMYFUNCTION("""COMPUTED_VALUE"""),6.0)</f>
        <v>6</v>
      </c>
      <c r="E4" s="52">
        <f>IFERROR(__xludf.DUMMYFUNCTION("""COMPUTED_VALUE"""),4.0)</f>
        <v>4</v>
      </c>
      <c r="F4" s="52">
        <f>IFERROR(__xludf.DUMMYFUNCTION("""COMPUTED_VALUE"""),4.0)</f>
        <v>4</v>
      </c>
      <c r="G4" s="52">
        <f>IFERROR(__xludf.DUMMYFUNCTION("""COMPUTED_VALUE"""),4.0)</f>
        <v>4</v>
      </c>
      <c r="H4" s="52">
        <f>IFERROR(__xludf.DUMMYFUNCTION("""COMPUTED_VALUE"""),4.0)</f>
        <v>4</v>
      </c>
      <c r="I4" s="52">
        <f>IFERROR(__xludf.DUMMYFUNCTION("""COMPUTED_VALUE"""),4.0)</f>
        <v>4</v>
      </c>
      <c r="J4" s="52">
        <f>IFERROR(__xludf.DUMMYFUNCTION("""COMPUTED_VALUE"""),4.0)</f>
        <v>4</v>
      </c>
      <c r="K4" s="52">
        <f>IFERROR(__xludf.DUMMYFUNCTION("""COMPUTED_VALUE"""),5.0)</f>
        <v>5</v>
      </c>
      <c r="L4" s="52">
        <f>IFERROR(__xludf.DUMMYFUNCTION("""COMPUTED_VALUE"""),38.0)</f>
        <v>38</v>
      </c>
      <c r="M4" s="52">
        <f>IFERROR(__xludf.DUMMYFUNCTION("""COMPUTED_VALUE"""),5.0)</f>
        <v>5</v>
      </c>
      <c r="N4" s="52">
        <f>IFERROR(__xludf.DUMMYFUNCTION("""COMPUTED_VALUE"""),4.0)</f>
        <v>4</v>
      </c>
      <c r="O4" s="52">
        <f>IFERROR(__xludf.DUMMYFUNCTION("""COMPUTED_VALUE"""),3.0)</f>
        <v>3</v>
      </c>
      <c r="P4" s="52">
        <f>IFERROR(__xludf.DUMMYFUNCTION("""COMPUTED_VALUE"""),4.0)</f>
        <v>4</v>
      </c>
      <c r="Q4" s="52">
        <f>IFERROR(__xludf.DUMMYFUNCTION("""COMPUTED_VALUE"""),4.0)</f>
        <v>4</v>
      </c>
      <c r="R4" s="52">
        <f>IFERROR(__xludf.DUMMYFUNCTION("""COMPUTED_VALUE"""),4.0)</f>
        <v>4</v>
      </c>
      <c r="S4" s="52">
        <f>IFERROR(__xludf.DUMMYFUNCTION("""COMPUTED_VALUE"""),6.0)</f>
        <v>6</v>
      </c>
      <c r="T4" s="52">
        <f>IFERROR(__xludf.DUMMYFUNCTION("""COMPUTED_VALUE"""),3.0)</f>
        <v>3</v>
      </c>
      <c r="U4" s="52">
        <f>IFERROR(__xludf.DUMMYFUNCTION("""COMPUTED_VALUE"""),5.0)</f>
        <v>5</v>
      </c>
      <c r="V4" s="52">
        <f>IFERROR(__xludf.DUMMYFUNCTION("""COMPUTED_VALUE"""),38.0)</f>
        <v>38</v>
      </c>
      <c r="W4" s="52">
        <f>IFERROR(__xludf.DUMMYFUNCTION("""COMPUTED_VALUE"""),76.0)</f>
        <v>76</v>
      </c>
    </row>
    <row r="5">
      <c r="A5" s="47">
        <v>3.0</v>
      </c>
      <c r="B5" s="51" t="str">
        <f>IFERROR(__xludf.DUMMYFUNCTION("""COMPUTED_VALUE"""),"Conner Cryer")</f>
        <v>Conner Cryer</v>
      </c>
      <c r="C5" s="52">
        <f>IFERROR(__xludf.DUMMYFUNCTION("""COMPUTED_VALUE"""),5.0)</f>
        <v>5</v>
      </c>
      <c r="D5" s="52">
        <f>IFERROR(__xludf.DUMMYFUNCTION("""COMPUTED_VALUE"""),5.0)</f>
        <v>5</v>
      </c>
      <c r="E5" s="52">
        <f>IFERROR(__xludf.DUMMYFUNCTION("""COMPUTED_VALUE"""),3.0)</f>
        <v>3</v>
      </c>
      <c r="F5" s="52">
        <f>IFERROR(__xludf.DUMMYFUNCTION("""COMPUTED_VALUE"""),5.0)</f>
        <v>5</v>
      </c>
      <c r="G5" s="52">
        <f>IFERROR(__xludf.DUMMYFUNCTION("""COMPUTED_VALUE"""),4.0)</f>
        <v>4</v>
      </c>
      <c r="H5" s="52">
        <f>IFERROR(__xludf.DUMMYFUNCTION("""COMPUTED_VALUE"""),4.0)</f>
        <v>4</v>
      </c>
      <c r="I5" s="52">
        <f>IFERROR(__xludf.DUMMYFUNCTION("""COMPUTED_VALUE"""),4.0)</f>
        <v>4</v>
      </c>
      <c r="J5" s="52">
        <f>IFERROR(__xludf.DUMMYFUNCTION("""COMPUTED_VALUE"""),4.0)</f>
        <v>4</v>
      </c>
      <c r="K5" s="52">
        <f>IFERROR(__xludf.DUMMYFUNCTION("""COMPUTED_VALUE"""),5.0)</f>
        <v>5</v>
      </c>
      <c r="L5" s="52">
        <f>IFERROR(__xludf.DUMMYFUNCTION("""COMPUTED_VALUE"""),39.0)</f>
        <v>39</v>
      </c>
      <c r="M5" s="52">
        <f>IFERROR(__xludf.DUMMYFUNCTION("""COMPUTED_VALUE"""),7.0)</f>
        <v>7</v>
      </c>
      <c r="N5" s="52">
        <f>IFERROR(__xludf.DUMMYFUNCTION("""COMPUTED_VALUE"""),4.0)</f>
        <v>4</v>
      </c>
      <c r="O5" s="52">
        <f>IFERROR(__xludf.DUMMYFUNCTION("""COMPUTED_VALUE"""),5.0)</f>
        <v>5</v>
      </c>
      <c r="P5" s="52">
        <f>IFERROR(__xludf.DUMMYFUNCTION("""COMPUTED_VALUE"""),3.0)</f>
        <v>3</v>
      </c>
      <c r="Q5" s="52">
        <f>IFERROR(__xludf.DUMMYFUNCTION("""COMPUTED_VALUE"""),3.0)</f>
        <v>3</v>
      </c>
      <c r="R5" s="52">
        <f>IFERROR(__xludf.DUMMYFUNCTION("""COMPUTED_VALUE"""),3.0)</f>
        <v>3</v>
      </c>
      <c r="S5" s="52">
        <f>IFERROR(__xludf.DUMMYFUNCTION("""COMPUTED_VALUE"""),5.0)</f>
        <v>5</v>
      </c>
      <c r="T5" s="52">
        <f>IFERROR(__xludf.DUMMYFUNCTION("""COMPUTED_VALUE"""),3.0)</f>
        <v>3</v>
      </c>
      <c r="U5" s="52">
        <f>IFERROR(__xludf.DUMMYFUNCTION("""COMPUTED_VALUE"""),5.0)</f>
        <v>5</v>
      </c>
      <c r="V5" s="52">
        <f>IFERROR(__xludf.DUMMYFUNCTION("""COMPUTED_VALUE"""),38.0)</f>
        <v>38</v>
      </c>
      <c r="W5" s="52">
        <f>IFERROR(__xludf.DUMMYFUNCTION("""COMPUTED_VALUE"""),77.0)</f>
        <v>77</v>
      </c>
    </row>
    <row r="6">
      <c r="A6" s="47">
        <v>4.0</v>
      </c>
      <c r="B6" s="52" t="str">
        <f>IFERROR(__xludf.DUMMYFUNCTION("""COMPUTED_VALUE"""),"Max Gardner")</f>
        <v>Max Gardner</v>
      </c>
      <c r="C6" s="52">
        <f>IFERROR(__xludf.DUMMYFUNCTION("""COMPUTED_VALUE"""),4.0)</f>
        <v>4</v>
      </c>
      <c r="D6" s="52">
        <f>IFERROR(__xludf.DUMMYFUNCTION("""COMPUTED_VALUE"""),6.0)</f>
        <v>6</v>
      </c>
      <c r="E6" s="52">
        <f>IFERROR(__xludf.DUMMYFUNCTION("""COMPUTED_VALUE"""),3.0)</f>
        <v>3</v>
      </c>
      <c r="F6" s="52">
        <f>IFERROR(__xludf.DUMMYFUNCTION("""COMPUTED_VALUE"""),4.0)</f>
        <v>4</v>
      </c>
      <c r="G6" s="52">
        <f>IFERROR(__xludf.DUMMYFUNCTION("""COMPUTED_VALUE"""),4.0)</f>
        <v>4</v>
      </c>
      <c r="H6" s="52">
        <f>IFERROR(__xludf.DUMMYFUNCTION("""COMPUTED_VALUE"""),5.0)</f>
        <v>5</v>
      </c>
      <c r="I6" s="52">
        <f>IFERROR(__xludf.DUMMYFUNCTION("""COMPUTED_VALUE"""),2.0)</f>
        <v>2</v>
      </c>
      <c r="J6" s="52">
        <f>IFERROR(__xludf.DUMMYFUNCTION("""COMPUTED_VALUE"""),4.0)</f>
        <v>4</v>
      </c>
      <c r="K6" s="52">
        <f>IFERROR(__xludf.DUMMYFUNCTION("""COMPUTED_VALUE"""),4.0)</f>
        <v>4</v>
      </c>
      <c r="L6" s="52">
        <f>IFERROR(__xludf.DUMMYFUNCTION("""COMPUTED_VALUE"""),36.0)</f>
        <v>36</v>
      </c>
      <c r="M6" s="52">
        <f>IFERROR(__xludf.DUMMYFUNCTION("""COMPUTED_VALUE"""),8.0)</f>
        <v>8</v>
      </c>
      <c r="N6" s="52">
        <f>IFERROR(__xludf.DUMMYFUNCTION("""COMPUTED_VALUE"""),3.0)</f>
        <v>3</v>
      </c>
      <c r="O6" s="52">
        <f>IFERROR(__xludf.DUMMYFUNCTION("""COMPUTED_VALUE"""),4.0)</f>
        <v>4</v>
      </c>
      <c r="P6" s="52">
        <f>IFERROR(__xludf.DUMMYFUNCTION("""COMPUTED_VALUE"""),3.0)</f>
        <v>3</v>
      </c>
      <c r="Q6" s="52">
        <f>IFERROR(__xludf.DUMMYFUNCTION("""COMPUTED_VALUE"""),5.0)</f>
        <v>5</v>
      </c>
      <c r="R6" s="52">
        <f>IFERROR(__xludf.DUMMYFUNCTION("""COMPUTED_VALUE"""),3.0)</f>
        <v>3</v>
      </c>
      <c r="S6" s="52">
        <f>IFERROR(__xludf.DUMMYFUNCTION("""COMPUTED_VALUE"""),4.0)</f>
        <v>4</v>
      </c>
      <c r="T6" s="52">
        <f>IFERROR(__xludf.DUMMYFUNCTION("""COMPUTED_VALUE"""),4.0)</f>
        <v>4</v>
      </c>
      <c r="U6" s="52">
        <f>IFERROR(__xludf.DUMMYFUNCTION("""COMPUTED_VALUE"""),6.0)</f>
        <v>6</v>
      </c>
      <c r="V6" s="52">
        <f>IFERROR(__xludf.DUMMYFUNCTION("""COMPUTED_VALUE"""),40.0)</f>
        <v>40</v>
      </c>
      <c r="W6" s="52">
        <f>IFERROR(__xludf.DUMMYFUNCTION("""COMPUTED_VALUE"""),76.0)</f>
        <v>76</v>
      </c>
    </row>
    <row r="7">
      <c r="A7" s="47">
        <v>5.0</v>
      </c>
      <c r="B7" s="52" t="str">
        <f>IFERROR(__xludf.DUMMYFUNCTION("""COMPUTED_VALUE"""),"David Darrah")</f>
        <v>David Darrah</v>
      </c>
      <c r="C7" s="52">
        <f>IFERROR(__xludf.DUMMYFUNCTION("""COMPUTED_VALUE"""),4.0)</f>
        <v>4</v>
      </c>
      <c r="D7" s="52">
        <f>IFERROR(__xludf.DUMMYFUNCTION("""COMPUTED_VALUE"""),6.0)</f>
        <v>6</v>
      </c>
      <c r="E7" s="52">
        <f>IFERROR(__xludf.DUMMYFUNCTION("""COMPUTED_VALUE"""),3.0)</f>
        <v>3</v>
      </c>
      <c r="F7" s="52">
        <f>IFERROR(__xludf.DUMMYFUNCTION("""COMPUTED_VALUE"""),7.0)</f>
        <v>7</v>
      </c>
      <c r="G7" s="52">
        <f>IFERROR(__xludf.DUMMYFUNCTION("""COMPUTED_VALUE"""),4.0)</f>
        <v>4</v>
      </c>
      <c r="H7" s="52">
        <f>IFERROR(__xludf.DUMMYFUNCTION("""COMPUTED_VALUE"""),6.0)</f>
        <v>6</v>
      </c>
      <c r="I7" s="52">
        <f>IFERROR(__xludf.DUMMYFUNCTION("""COMPUTED_VALUE"""),5.0)</f>
        <v>5</v>
      </c>
      <c r="J7" s="52">
        <f>IFERROR(__xludf.DUMMYFUNCTION("""COMPUTED_VALUE"""),4.0)</f>
        <v>4</v>
      </c>
      <c r="K7" s="52">
        <f>IFERROR(__xludf.DUMMYFUNCTION("""COMPUTED_VALUE"""),5.0)</f>
        <v>5</v>
      </c>
      <c r="L7" s="52">
        <f>IFERROR(__xludf.DUMMYFUNCTION("""COMPUTED_VALUE"""),44.0)</f>
        <v>44</v>
      </c>
      <c r="M7" s="52">
        <f>IFERROR(__xludf.DUMMYFUNCTION("""COMPUTED_VALUE"""),8.0)</f>
        <v>8</v>
      </c>
      <c r="N7" s="52">
        <f>IFERROR(__xludf.DUMMYFUNCTION("""COMPUTED_VALUE"""),4.0)</f>
        <v>4</v>
      </c>
      <c r="O7" s="52">
        <f>IFERROR(__xludf.DUMMYFUNCTION("""COMPUTED_VALUE"""),4.0)</f>
        <v>4</v>
      </c>
      <c r="P7" s="52">
        <f>IFERROR(__xludf.DUMMYFUNCTION("""COMPUTED_VALUE"""),4.0)</f>
        <v>4</v>
      </c>
      <c r="Q7" s="52">
        <f>IFERROR(__xludf.DUMMYFUNCTION("""COMPUTED_VALUE"""),4.0)</f>
        <v>4</v>
      </c>
      <c r="R7" s="52">
        <f>IFERROR(__xludf.DUMMYFUNCTION("""COMPUTED_VALUE"""),4.0)</f>
        <v>4</v>
      </c>
      <c r="S7" s="52">
        <f>IFERROR(__xludf.DUMMYFUNCTION("""COMPUTED_VALUE"""),5.0)</f>
        <v>5</v>
      </c>
      <c r="T7" s="52">
        <f>IFERROR(__xludf.DUMMYFUNCTION("""COMPUTED_VALUE"""),4.0)</f>
        <v>4</v>
      </c>
      <c r="U7" s="52">
        <f>IFERROR(__xludf.DUMMYFUNCTION("""COMPUTED_VALUE"""),5.0)</f>
        <v>5</v>
      </c>
      <c r="V7" s="52">
        <f>IFERROR(__xludf.DUMMYFUNCTION("""COMPUTED_VALUE"""),42.0)</f>
        <v>42</v>
      </c>
      <c r="W7" s="52">
        <f>IFERROR(__xludf.DUMMYFUNCTION("""COMPUTED_VALUE"""),86.0)</f>
        <v>86</v>
      </c>
    </row>
    <row r="8">
      <c r="A8" s="47">
        <v>6.0</v>
      </c>
      <c r="B8" s="52" t="str">
        <f>IFERROR(__xludf.DUMMYFUNCTION("""COMPUTED_VALUE"""),"Joshua Wassmer")</f>
        <v>Joshua Wassmer</v>
      </c>
      <c r="C8" s="52">
        <f>IFERROR(__xludf.DUMMYFUNCTION("""COMPUTED_VALUE"""),5.0)</f>
        <v>5</v>
      </c>
      <c r="D8" s="52">
        <f>IFERROR(__xludf.DUMMYFUNCTION("""COMPUTED_VALUE"""),6.0)</f>
        <v>6</v>
      </c>
      <c r="E8" s="52">
        <f>IFERROR(__xludf.DUMMYFUNCTION("""COMPUTED_VALUE"""),3.0)</f>
        <v>3</v>
      </c>
      <c r="F8" s="52">
        <f>IFERROR(__xludf.DUMMYFUNCTION("""COMPUTED_VALUE"""),4.0)</f>
        <v>4</v>
      </c>
      <c r="G8" s="52">
        <f>IFERROR(__xludf.DUMMYFUNCTION("""COMPUTED_VALUE"""),6.0)</f>
        <v>6</v>
      </c>
      <c r="H8" s="52">
        <f>IFERROR(__xludf.DUMMYFUNCTION("""COMPUTED_VALUE"""),6.0)</f>
        <v>6</v>
      </c>
      <c r="I8" s="52">
        <f>IFERROR(__xludf.DUMMYFUNCTION("""COMPUTED_VALUE"""),3.0)</f>
        <v>3</v>
      </c>
      <c r="J8" s="52">
        <f>IFERROR(__xludf.DUMMYFUNCTION("""COMPUTED_VALUE"""),3.0)</f>
        <v>3</v>
      </c>
      <c r="K8" s="52">
        <f>IFERROR(__xludf.DUMMYFUNCTION("""COMPUTED_VALUE"""),5.0)</f>
        <v>5</v>
      </c>
      <c r="L8" s="52">
        <f>IFERROR(__xludf.DUMMYFUNCTION("""COMPUTED_VALUE"""),41.0)</f>
        <v>41</v>
      </c>
      <c r="M8" s="52">
        <f>IFERROR(__xludf.DUMMYFUNCTION("""COMPUTED_VALUE"""),5.0)</f>
        <v>5</v>
      </c>
      <c r="N8" s="52">
        <f>IFERROR(__xludf.DUMMYFUNCTION("""COMPUTED_VALUE"""),4.0)</f>
        <v>4</v>
      </c>
      <c r="O8" s="52">
        <f>IFERROR(__xludf.DUMMYFUNCTION("""COMPUTED_VALUE"""),4.0)</f>
        <v>4</v>
      </c>
      <c r="P8" s="52">
        <f>IFERROR(__xludf.DUMMYFUNCTION("""COMPUTED_VALUE"""),3.0)</f>
        <v>3</v>
      </c>
      <c r="Q8" s="52">
        <f>IFERROR(__xludf.DUMMYFUNCTION("""COMPUTED_VALUE"""),4.0)</f>
        <v>4</v>
      </c>
      <c r="R8" s="52">
        <f>IFERROR(__xludf.DUMMYFUNCTION("""COMPUTED_VALUE"""),4.0)</f>
        <v>4</v>
      </c>
      <c r="S8" s="52">
        <f>IFERROR(__xludf.DUMMYFUNCTION("""COMPUTED_VALUE"""),5.0)</f>
        <v>5</v>
      </c>
      <c r="T8" s="52">
        <f>IFERROR(__xludf.DUMMYFUNCTION("""COMPUTED_VALUE"""),3.0)</f>
        <v>3</v>
      </c>
      <c r="U8" s="52">
        <f>IFERROR(__xludf.DUMMYFUNCTION("""COMPUTED_VALUE"""),4.0)</f>
        <v>4</v>
      </c>
      <c r="V8" s="52">
        <f>IFERROR(__xludf.DUMMYFUNCTION("""COMPUTED_VALUE"""),36.0)</f>
        <v>36</v>
      </c>
      <c r="W8" s="52">
        <f>IFERROR(__xludf.DUMMYFUNCTION("""COMPUTED_VALUE"""),77.0)</f>
        <v>77</v>
      </c>
    </row>
    <row r="9">
      <c r="A9" s="47">
        <v>7.0</v>
      </c>
      <c r="B9" s="52" t="str">
        <f>IFERROR(__xludf.DUMMYFUNCTION("""COMPUTED_VALUE"""),"Jax Brewer")</f>
        <v>Jax Brewer</v>
      </c>
      <c r="C9" s="52">
        <f>IFERROR(__xludf.DUMMYFUNCTION("""COMPUTED_VALUE"""),5.0)</f>
        <v>5</v>
      </c>
      <c r="D9" s="52">
        <f>IFERROR(__xludf.DUMMYFUNCTION("""COMPUTED_VALUE"""),5.0)</f>
        <v>5</v>
      </c>
      <c r="E9" s="52">
        <f>IFERROR(__xludf.DUMMYFUNCTION("""COMPUTED_VALUE"""),2.0)</f>
        <v>2</v>
      </c>
      <c r="F9" s="52">
        <f>IFERROR(__xludf.DUMMYFUNCTION("""COMPUTED_VALUE"""),4.0)</f>
        <v>4</v>
      </c>
      <c r="G9" s="52">
        <f>IFERROR(__xludf.DUMMYFUNCTION("""COMPUTED_VALUE"""),3.0)</f>
        <v>3</v>
      </c>
      <c r="H9" s="52">
        <f>IFERROR(__xludf.DUMMYFUNCTION("""COMPUTED_VALUE"""),5.0)</f>
        <v>5</v>
      </c>
      <c r="I9" s="52">
        <f>IFERROR(__xludf.DUMMYFUNCTION("""COMPUTED_VALUE"""),3.0)</f>
        <v>3</v>
      </c>
      <c r="J9" s="52">
        <f>IFERROR(__xludf.DUMMYFUNCTION("""COMPUTED_VALUE"""),5.0)</f>
        <v>5</v>
      </c>
      <c r="K9" s="52">
        <f>IFERROR(__xludf.DUMMYFUNCTION("""COMPUTED_VALUE"""),3.0)</f>
        <v>3</v>
      </c>
      <c r="L9" s="52">
        <f>IFERROR(__xludf.DUMMYFUNCTION("""COMPUTED_VALUE"""),35.0)</f>
        <v>35</v>
      </c>
      <c r="M9" s="52">
        <f>IFERROR(__xludf.DUMMYFUNCTION("""COMPUTED_VALUE"""),7.0)</f>
        <v>7</v>
      </c>
      <c r="N9" s="52">
        <f>IFERROR(__xludf.DUMMYFUNCTION("""COMPUTED_VALUE"""),4.0)</f>
        <v>4</v>
      </c>
      <c r="O9" s="52">
        <f>IFERROR(__xludf.DUMMYFUNCTION("""COMPUTED_VALUE"""),4.0)</f>
        <v>4</v>
      </c>
      <c r="P9" s="52">
        <f>IFERROR(__xludf.DUMMYFUNCTION("""COMPUTED_VALUE"""),4.0)</f>
        <v>4</v>
      </c>
      <c r="Q9" s="52">
        <f>IFERROR(__xludf.DUMMYFUNCTION("""COMPUTED_VALUE"""),4.0)</f>
        <v>4</v>
      </c>
      <c r="R9" s="52">
        <f>IFERROR(__xludf.DUMMYFUNCTION("""COMPUTED_VALUE"""),4.0)</f>
        <v>4</v>
      </c>
      <c r="S9" s="52">
        <f>IFERROR(__xludf.DUMMYFUNCTION("""COMPUTED_VALUE"""),4.0)</f>
        <v>4</v>
      </c>
      <c r="T9" s="52">
        <f>IFERROR(__xludf.DUMMYFUNCTION("""COMPUTED_VALUE"""),3.0)</f>
        <v>3</v>
      </c>
      <c r="U9" s="52">
        <f>IFERROR(__xludf.DUMMYFUNCTION("""COMPUTED_VALUE"""),4.0)</f>
        <v>4</v>
      </c>
      <c r="V9" s="52">
        <f>IFERROR(__xludf.DUMMYFUNCTION("""COMPUTED_VALUE"""),38.0)</f>
        <v>38</v>
      </c>
      <c r="W9" s="52">
        <f>IFERROR(__xludf.DUMMYFUNCTION("""COMPUTED_VALUE"""),73.0)</f>
        <v>73</v>
      </c>
    </row>
    <row r="10">
      <c r="A10" s="47">
        <v>8.0</v>
      </c>
      <c r="B10" s="52" t="str">
        <f>IFERROR(__xludf.DUMMYFUNCTION("""COMPUTED_VALUE"""),"Noah Fiks")</f>
        <v>Noah Fiks</v>
      </c>
      <c r="C10" s="52">
        <f>IFERROR(__xludf.DUMMYFUNCTION("""COMPUTED_VALUE"""),3.0)</f>
        <v>3</v>
      </c>
      <c r="D10" s="52">
        <f>IFERROR(__xludf.DUMMYFUNCTION("""COMPUTED_VALUE"""),6.0)</f>
        <v>6</v>
      </c>
      <c r="E10" s="52">
        <f>IFERROR(__xludf.DUMMYFUNCTION("""COMPUTED_VALUE"""),3.0)</f>
        <v>3</v>
      </c>
      <c r="F10" s="52">
        <f>IFERROR(__xludf.DUMMYFUNCTION("""COMPUTED_VALUE"""),4.0)</f>
        <v>4</v>
      </c>
      <c r="G10" s="52">
        <f>IFERROR(__xludf.DUMMYFUNCTION("""COMPUTED_VALUE"""),3.0)</f>
        <v>3</v>
      </c>
      <c r="H10" s="52">
        <f>IFERROR(__xludf.DUMMYFUNCTION("""COMPUTED_VALUE"""),5.0)</f>
        <v>5</v>
      </c>
      <c r="I10" s="52">
        <f>IFERROR(__xludf.DUMMYFUNCTION("""COMPUTED_VALUE"""),4.0)</f>
        <v>4</v>
      </c>
      <c r="J10" s="52">
        <f>IFERROR(__xludf.DUMMYFUNCTION("""COMPUTED_VALUE"""),4.0)</f>
        <v>4</v>
      </c>
      <c r="K10" s="52">
        <f>IFERROR(__xludf.DUMMYFUNCTION("""COMPUTED_VALUE"""),6.0)</f>
        <v>6</v>
      </c>
      <c r="L10" s="52">
        <f>IFERROR(__xludf.DUMMYFUNCTION("""COMPUTED_VALUE"""),38.0)</f>
        <v>38</v>
      </c>
      <c r="M10" s="52">
        <f>IFERROR(__xludf.DUMMYFUNCTION("""COMPUTED_VALUE"""),5.0)</f>
        <v>5</v>
      </c>
      <c r="N10" s="52">
        <f>IFERROR(__xludf.DUMMYFUNCTION("""COMPUTED_VALUE"""),5.0)</f>
        <v>5</v>
      </c>
      <c r="O10" s="52">
        <f>IFERROR(__xludf.DUMMYFUNCTION("""COMPUTED_VALUE"""),4.0)</f>
        <v>4</v>
      </c>
      <c r="P10" s="52">
        <f>IFERROR(__xludf.DUMMYFUNCTION("""COMPUTED_VALUE"""),3.0)</f>
        <v>3</v>
      </c>
      <c r="Q10" s="52">
        <f>IFERROR(__xludf.DUMMYFUNCTION("""COMPUTED_VALUE"""),4.0)</f>
        <v>4</v>
      </c>
      <c r="R10" s="52">
        <f>IFERROR(__xludf.DUMMYFUNCTION("""COMPUTED_VALUE"""),4.0)</f>
        <v>4</v>
      </c>
      <c r="S10" s="52">
        <f>IFERROR(__xludf.DUMMYFUNCTION("""COMPUTED_VALUE"""),5.0)</f>
        <v>5</v>
      </c>
      <c r="T10" s="52">
        <f>IFERROR(__xludf.DUMMYFUNCTION("""COMPUTED_VALUE"""),3.0)</f>
        <v>3</v>
      </c>
      <c r="U10" s="52">
        <f>IFERROR(__xludf.DUMMYFUNCTION("""COMPUTED_VALUE"""),6.0)</f>
        <v>6</v>
      </c>
      <c r="V10" s="52">
        <f>IFERROR(__xludf.DUMMYFUNCTION("""COMPUTED_VALUE"""),39.0)</f>
        <v>39</v>
      </c>
      <c r="W10" s="52">
        <f>IFERROR(__xludf.DUMMYFUNCTION("""COMPUTED_VALUE"""),77.0)</f>
        <v>77</v>
      </c>
    </row>
    <row r="11">
      <c r="A11" s="47">
        <v>9.0</v>
      </c>
      <c r="B11" s="52" t="str">
        <f>IFERROR(__xludf.DUMMYFUNCTION("""COMPUTED_VALUE"""),"Ryan Hill")</f>
        <v>Ryan Hill</v>
      </c>
      <c r="C11" s="52">
        <f>IFERROR(__xludf.DUMMYFUNCTION("""COMPUTED_VALUE"""),4.0)</f>
        <v>4</v>
      </c>
      <c r="D11" s="52">
        <f>IFERROR(__xludf.DUMMYFUNCTION("""COMPUTED_VALUE"""),5.0)</f>
        <v>5</v>
      </c>
      <c r="E11" s="52">
        <f>IFERROR(__xludf.DUMMYFUNCTION("""COMPUTED_VALUE"""),4.0)</f>
        <v>4</v>
      </c>
      <c r="F11" s="52">
        <f>IFERROR(__xludf.DUMMYFUNCTION("""COMPUTED_VALUE"""),5.0)</f>
        <v>5</v>
      </c>
      <c r="G11" s="52">
        <f>IFERROR(__xludf.DUMMYFUNCTION("""COMPUTED_VALUE"""),5.0)</f>
        <v>5</v>
      </c>
      <c r="H11" s="52">
        <f>IFERROR(__xludf.DUMMYFUNCTION("""COMPUTED_VALUE"""),4.0)</f>
        <v>4</v>
      </c>
      <c r="I11" s="52">
        <f>IFERROR(__xludf.DUMMYFUNCTION("""COMPUTED_VALUE"""),3.0)</f>
        <v>3</v>
      </c>
      <c r="J11" s="52">
        <f>IFERROR(__xludf.DUMMYFUNCTION("""COMPUTED_VALUE"""),5.0)</f>
        <v>5</v>
      </c>
      <c r="K11" s="52">
        <f>IFERROR(__xludf.DUMMYFUNCTION("""COMPUTED_VALUE"""),5.0)</f>
        <v>5</v>
      </c>
      <c r="L11" s="52">
        <f>IFERROR(__xludf.DUMMYFUNCTION("""COMPUTED_VALUE"""),40.0)</f>
        <v>40</v>
      </c>
      <c r="M11" s="52">
        <f>IFERROR(__xludf.DUMMYFUNCTION("""COMPUTED_VALUE"""),6.0)</f>
        <v>6</v>
      </c>
      <c r="N11" s="52">
        <f>IFERROR(__xludf.DUMMYFUNCTION("""COMPUTED_VALUE"""),4.0)</f>
        <v>4</v>
      </c>
      <c r="O11" s="52">
        <f>IFERROR(__xludf.DUMMYFUNCTION("""COMPUTED_VALUE"""),4.0)</f>
        <v>4</v>
      </c>
      <c r="P11" s="52">
        <f>IFERROR(__xludf.DUMMYFUNCTION("""COMPUTED_VALUE"""),4.0)</f>
        <v>4</v>
      </c>
      <c r="Q11" s="52">
        <f>IFERROR(__xludf.DUMMYFUNCTION("""COMPUTED_VALUE"""),4.0)</f>
        <v>4</v>
      </c>
      <c r="R11" s="52">
        <f>IFERROR(__xludf.DUMMYFUNCTION("""COMPUTED_VALUE"""),3.0)</f>
        <v>3</v>
      </c>
      <c r="S11" s="52">
        <f>IFERROR(__xludf.DUMMYFUNCTION("""COMPUTED_VALUE"""),5.0)</f>
        <v>5</v>
      </c>
      <c r="T11" s="52">
        <f>IFERROR(__xludf.DUMMYFUNCTION("""COMPUTED_VALUE"""),3.0)</f>
        <v>3</v>
      </c>
      <c r="U11" s="52">
        <f>IFERROR(__xludf.DUMMYFUNCTION("""COMPUTED_VALUE"""),4.0)</f>
        <v>4</v>
      </c>
      <c r="V11" s="52">
        <f>IFERROR(__xludf.DUMMYFUNCTION("""COMPUTED_VALUE"""),37.0)</f>
        <v>37</v>
      </c>
      <c r="W11" s="52">
        <f>IFERROR(__xludf.DUMMYFUNCTION("""COMPUTED_VALUE"""),77.0)</f>
        <v>77</v>
      </c>
    </row>
    <row r="12">
      <c r="A12" s="47">
        <v>10.0</v>
      </c>
      <c r="B12" s="52" t="str">
        <f>IFERROR(__xludf.DUMMYFUNCTION("""COMPUTED_VALUE"""),"Sam Arnold")</f>
        <v>Sam Arnold</v>
      </c>
      <c r="C12" s="52">
        <f>IFERROR(__xludf.DUMMYFUNCTION("""COMPUTED_VALUE"""),4.0)</f>
        <v>4</v>
      </c>
      <c r="D12" s="52">
        <f>IFERROR(__xludf.DUMMYFUNCTION("""COMPUTED_VALUE"""),7.0)</f>
        <v>7</v>
      </c>
      <c r="E12" s="52">
        <f>IFERROR(__xludf.DUMMYFUNCTION("""COMPUTED_VALUE"""),3.0)</f>
        <v>3</v>
      </c>
      <c r="F12" s="52">
        <f>IFERROR(__xludf.DUMMYFUNCTION("""COMPUTED_VALUE"""),6.0)</f>
        <v>6</v>
      </c>
      <c r="G12" s="52">
        <f>IFERROR(__xludf.DUMMYFUNCTION("""COMPUTED_VALUE"""),5.0)</f>
        <v>5</v>
      </c>
      <c r="H12" s="52">
        <f>IFERROR(__xludf.DUMMYFUNCTION("""COMPUTED_VALUE"""),3.0)</f>
        <v>3</v>
      </c>
      <c r="I12" s="52">
        <f>IFERROR(__xludf.DUMMYFUNCTION("""COMPUTED_VALUE"""),3.0)</f>
        <v>3</v>
      </c>
      <c r="J12" s="52">
        <f>IFERROR(__xludf.DUMMYFUNCTION("""COMPUTED_VALUE"""),5.0)</f>
        <v>5</v>
      </c>
      <c r="K12" s="52">
        <f>IFERROR(__xludf.DUMMYFUNCTION("""COMPUTED_VALUE"""),3.0)</f>
        <v>3</v>
      </c>
      <c r="L12" s="52">
        <f>IFERROR(__xludf.DUMMYFUNCTION("""COMPUTED_VALUE"""),39.0)</f>
        <v>39</v>
      </c>
      <c r="M12" s="52">
        <f>IFERROR(__xludf.DUMMYFUNCTION("""COMPUTED_VALUE"""),8.0)</f>
        <v>8</v>
      </c>
      <c r="N12" s="52">
        <f>IFERROR(__xludf.DUMMYFUNCTION("""COMPUTED_VALUE"""),3.0)</f>
        <v>3</v>
      </c>
      <c r="O12" s="52">
        <f>IFERROR(__xludf.DUMMYFUNCTION("""COMPUTED_VALUE"""),4.0)</f>
        <v>4</v>
      </c>
      <c r="P12" s="52">
        <f>IFERROR(__xludf.DUMMYFUNCTION("""COMPUTED_VALUE"""),4.0)</f>
        <v>4</v>
      </c>
      <c r="Q12" s="52">
        <f>IFERROR(__xludf.DUMMYFUNCTION("""COMPUTED_VALUE"""),4.0)</f>
        <v>4</v>
      </c>
      <c r="R12" s="52">
        <f>IFERROR(__xludf.DUMMYFUNCTION("""COMPUTED_VALUE"""),4.0)</f>
        <v>4</v>
      </c>
      <c r="S12" s="52">
        <f>IFERROR(__xludf.DUMMYFUNCTION("""COMPUTED_VALUE"""),5.0)</f>
        <v>5</v>
      </c>
      <c r="T12" s="52">
        <f>IFERROR(__xludf.DUMMYFUNCTION("""COMPUTED_VALUE"""),4.0)</f>
        <v>4</v>
      </c>
      <c r="U12" s="52">
        <f>IFERROR(__xludf.DUMMYFUNCTION("""COMPUTED_VALUE"""),6.0)</f>
        <v>6</v>
      </c>
      <c r="V12" s="52">
        <f>IFERROR(__xludf.DUMMYFUNCTION("""COMPUTED_VALUE"""),42.0)</f>
        <v>42</v>
      </c>
      <c r="W12" s="52">
        <f>IFERROR(__xludf.DUMMYFUNCTION("""COMPUTED_VALUE"""),81.0)</f>
        <v>81</v>
      </c>
    </row>
    <row r="13">
      <c r="A13" s="47">
        <v>11.0</v>
      </c>
      <c r="B13" s="52" t="str">
        <f>IFERROR(__xludf.DUMMYFUNCTION("""COMPUTED_VALUE"""),"Jaeden Ellis")</f>
        <v>Jaeden Ellis</v>
      </c>
      <c r="C13" s="52">
        <f>IFERROR(__xludf.DUMMYFUNCTION("""COMPUTED_VALUE"""),4.0)</f>
        <v>4</v>
      </c>
      <c r="D13" s="52">
        <f>IFERROR(__xludf.DUMMYFUNCTION("""COMPUTED_VALUE"""),5.0)</f>
        <v>5</v>
      </c>
      <c r="E13" s="52">
        <f>IFERROR(__xludf.DUMMYFUNCTION("""COMPUTED_VALUE"""),3.0)</f>
        <v>3</v>
      </c>
      <c r="F13" s="52">
        <f>IFERROR(__xludf.DUMMYFUNCTION("""COMPUTED_VALUE"""),4.0)</f>
        <v>4</v>
      </c>
      <c r="G13" s="52">
        <f>IFERROR(__xludf.DUMMYFUNCTION("""COMPUTED_VALUE"""),3.0)</f>
        <v>3</v>
      </c>
      <c r="H13" s="52">
        <f>IFERROR(__xludf.DUMMYFUNCTION("""COMPUTED_VALUE"""),4.0)</f>
        <v>4</v>
      </c>
      <c r="I13" s="52">
        <f>IFERROR(__xludf.DUMMYFUNCTION("""COMPUTED_VALUE"""),3.0)</f>
        <v>3</v>
      </c>
      <c r="J13" s="52">
        <f>IFERROR(__xludf.DUMMYFUNCTION("""COMPUTED_VALUE"""),4.0)</f>
        <v>4</v>
      </c>
      <c r="K13" s="52">
        <f>IFERROR(__xludf.DUMMYFUNCTION("""COMPUTED_VALUE"""),4.0)</f>
        <v>4</v>
      </c>
      <c r="L13" s="52">
        <f>IFERROR(__xludf.DUMMYFUNCTION("""COMPUTED_VALUE"""),34.0)</f>
        <v>34</v>
      </c>
      <c r="M13" s="52">
        <f>IFERROR(__xludf.DUMMYFUNCTION("""COMPUTED_VALUE"""),5.0)</f>
        <v>5</v>
      </c>
      <c r="N13" s="52">
        <f>IFERROR(__xludf.DUMMYFUNCTION("""COMPUTED_VALUE"""),6.0)</f>
        <v>6</v>
      </c>
      <c r="O13" s="52">
        <f>IFERROR(__xludf.DUMMYFUNCTION("""COMPUTED_VALUE"""),3.0)</f>
        <v>3</v>
      </c>
      <c r="P13" s="52">
        <f>IFERROR(__xludf.DUMMYFUNCTION("""COMPUTED_VALUE"""),4.0)</f>
        <v>4</v>
      </c>
      <c r="Q13" s="52">
        <f>IFERROR(__xludf.DUMMYFUNCTION("""COMPUTED_VALUE"""),5.0)</f>
        <v>5</v>
      </c>
      <c r="R13" s="52">
        <f>IFERROR(__xludf.DUMMYFUNCTION("""COMPUTED_VALUE"""),5.0)</f>
        <v>5</v>
      </c>
      <c r="S13" s="52">
        <f>IFERROR(__xludf.DUMMYFUNCTION("""COMPUTED_VALUE"""),5.0)</f>
        <v>5</v>
      </c>
      <c r="T13" s="52">
        <f>IFERROR(__xludf.DUMMYFUNCTION("""COMPUTED_VALUE"""),3.0)</f>
        <v>3</v>
      </c>
      <c r="U13" s="52">
        <f>IFERROR(__xludf.DUMMYFUNCTION("""COMPUTED_VALUE"""),4.0)</f>
        <v>4</v>
      </c>
      <c r="V13" s="52">
        <f>IFERROR(__xludf.DUMMYFUNCTION("""COMPUTED_VALUE"""),40.0)</f>
        <v>40</v>
      </c>
      <c r="W13" s="52">
        <f>IFERROR(__xludf.DUMMYFUNCTION("""COMPUTED_VALUE"""),74.0)</f>
        <v>74</v>
      </c>
    </row>
    <row r="14">
      <c r="A14" s="47">
        <v>12.0</v>
      </c>
      <c r="B14" s="52" t="str">
        <f>IFERROR(__xludf.DUMMYFUNCTION("""COMPUTED_VALUE"""),"Jacob Montano")</f>
        <v>Jacob Montano</v>
      </c>
      <c r="C14" s="52">
        <f>IFERROR(__xludf.DUMMYFUNCTION("""COMPUTED_VALUE"""),4.0)</f>
        <v>4</v>
      </c>
      <c r="D14" s="52">
        <f>IFERROR(__xludf.DUMMYFUNCTION("""COMPUTED_VALUE"""),6.0)</f>
        <v>6</v>
      </c>
      <c r="E14" s="52">
        <f>IFERROR(__xludf.DUMMYFUNCTION("""COMPUTED_VALUE"""),3.0)</f>
        <v>3</v>
      </c>
      <c r="F14" s="52">
        <f>IFERROR(__xludf.DUMMYFUNCTION("""COMPUTED_VALUE"""),5.0)</f>
        <v>5</v>
      </c>
      <c r="G14" s="52">
        <f>IFERROR(__xludf.DUMMYFUNCTION("""COMPUTED_VALUE"""),4.0)</f>
        <v>4</v>
      </c>
      <c r="H14" s="52">
        <f>IFERROR(__xludf.DUMMYFUNCTION("""COMPUTED_VALUE"""),3.0)</f>
        <v>3</v>
      </c>
      <c r="I14" s="52">
        <f>IFERROR(__xludf.DUMMYFUNCTION("""COMPUTED_VALUE"""),3.0)</f>
        <v>3</v>
      </c>
      <c r="J14" s="52">
        <f>IFERROR(__xludf.DUMMYFUNCTION("""COMPUTED_VALUE"""),4.0)</f>
        <v>4</v>
      </c>
      <c r="K14" s="52">
        <f>IFERROR(__xludf.DUMMYFUNCTION("""COMPUTED_VALUE"""),4.0)</f>
        <v>4</v>
      </c>
      <c r="L14" s="52">
        <f>IFERROR(__xludf.DUMMYFUNCTION("""COMPUTED_VALUE"""),36.0)</f>
        <v>36</v>
      </c>
      <c r="M14" s="52">
        <f>IFERROR(__xludf.DUMMYFUNCTION("""COMPUTED_VALUE"""),6.0)</f>
        <v>6</v>
      </c>
      <c r="N14" s="52">
        <f>IFERROR(__xludf.DUMMYFUNCTION("""COMPUTED_VALUE"""),4.0)</f>
        <v>4</v>
      </c>
      <c r="O14" s="52">
        <f>IFERROR(__xludf.DUMMYFUNCTION("""COMPUTED_VALUE"""),5.0)</f>
        <v>5</v>
      </c>
      <c r="P14" s="52">
        <f>IFERROR(__xludf.DUMMYFUNCTION("""COMPUTED_VALUE"""),3.0)</f>
        <v>3</v>
      </c>
      <c r="Q14" s="52">
        <f>IFERROR(__xludf.DUMMYFUNCTION("""COMPUTED_VALUE"""),4.0)</f>
        <v>4</v>
      </c>
      <c r="R14" s="52">
        <f>IFERROR(__xludf.DUMMYFUNCTION("""COMPUTED_VALUE"""),4.0)</f>
        <v>4</v>
      </c>
      <c r="S14" s="52">
        <f>IFERROR(__xludf.DUMMYFUNCTION("""COMPUTED_VALUE"""),5.0)</f>
        <v>5</v>
      </c>
      <c r="T14" s="52">
        <f>IFERROR(__xludf.DUMMYFUNCTION("""COMPUTED_VALUE"""),4.0)</f>
        <v>4</v>
      </c>
      <c r="U14" s="52">
        <f>IFERROR(__xludf.DUMMYFUNCTION("""COMPUTED_VALUE"""),4.0)</f>
        <v>4</v>
      </c>
      <c r="V14" s="52">
        <f>IFERROR(__xludf.DUMMYFUNCTION("""COMPUTED_VALUE"""),39.0)</f>
        <v>39</v>
      </c>
      <c r="W14" s="52">
        <f>IFERROR(__xludf.DUMMYFUNCTION("""COMPUTED_VALUE"""),75.0)</f>
        <v>75</v>
      </c>
    </row>
    <row r="15">
      <c r="A15" s="47">
        <v>13.0</v>
      </c>
      <c r="B15" s="52" t="str">
        <f>IFERROR(__xludf.DUMMYFUNCTION("""COMPUTED_VALUE"""),"Will Giger")</f>
        <v>Will Giger</v>
      </c>
      <c r="C15" s="52">
        <f>IFERROR(__xludf.DUMMYFUNCTION("""COMPUTED_VALUE"""),4.0)</f>
        <v>4</v>
      </c>
      <c r="D15" s="52">
        <f>IFERROR(__xludf.DUMMYFUNCTION("""COMPUTED_VALUE"""),5.0)</f>
        <v>5</v>
      </c>
      <c r="E15" s="52">
        <f>IFERROR(__xludf.DUMMYFUNCTION("""COMPUTED_VALUE"""),4.0)</f>
        <v>4</v>
      </c>
      <c r="F15" s="52">
        <f>IFERROR(__xludf.DUMMYFUNCTION("""COMPUTED_VALUE"""),5.0)</f>
        <v>5</v>
      </c>
      <c r="G15" s="52">
        <f>IFERROR(__xludf.DUMMYFUNCTION("""COMPUTED_VALUE"""),4.0)</f>
        <v>4</v>
      </c>
      <c r="H15" s="52">
        <f>IFERROR(__xludf.DUMMYFUNCTION("""COMPUTED_VALUE"""),4.0)</f>
        <v>4</v>
      </c>
      <c r="I15" s="52">
        <f>IFERROR(__xludf.DUMMYFUNCTION("""COMPUTED_VALUE"""),4.0)</f>
        <v>4</v>
      </c>
      <c r="J15" s="52">
        <f>IFERROR(__xludf.DUMMYFUNCTION("""COMPUTED_VALUE"""),4.0)</f>
        <v>4</v>
      </c>
      <c r="K15" s="52">
        <f>IFERROR(__xludf.DUMMYFUNCTION("""COMPUTED_VALUE"""),4.0)</f>
        <v>4</v>
      </c>
      <c r="L15" s="52">
        <f>IFERROR(__xludf.DUMMYFUNCTION("""COMPUTED_VALUE"""),38.0)</f>
        <v>38</v>
      </c>
      <c r="M15" s="52">
        <f>IFERROR(__xludf.DUMMYFUNCTION("""COMPUTED_VALUE"""),6.0)</f>
        <v>6</v>
      </c>
      <c r="N15" s="52">
        <f>IFERROR(__xludf.DUMMYFUNCTION("""COMPUTED_VALUE"""),4.0)</f>
        <v>4</v>
      </c>
      <c r="O15" s="52">
        <f>IFERROR(__xludf.DUMMYFUNCTION("""COMPUTED_VALUE"""),4.0)</f>
        <v>4</v>
      </c>
      <c r="P15" s="52">
        <f>IFERROR(__xludf.DUMMYFUNCTION("""COMPUTED_VALUE"""),3.0)</f>
        <v>3</v>
      </c>
      <c r="Q15" s="52">
        <f>IFERROR(__xludf.DUMMYFUNCTION("""COMPUTED_VALUE"""),4.0)</f>
        <v>4</v>
      </c>
      <c r="R15" s="52">
        <f>IFERROR(__xludf.DUMMYFUNCTION("""COMPUTED_VALUE"""),4.0)</f>
        <v>4</v>
      </c>
      <c r="S15" s="52">
        <f>IFERROR(__xludf.DUMMYFUNCTION("""COMPUTED_VALUE"""),6.0)</f>
        <v>6</v>
      </c>
      <c r="T15" s="52">
        <f>IFERROR(__xludf.DUMMYFUNCTION("""COMPUTED_VALUE"""),3.0)</f>
        <v>3</v>
      </c>
      <c r="U15" s="52">
        <f>IFERROR(__xludf.DUMMYFUNCTION("""COMPUTED_VALUE"""),5.0)</f>
        <v>5</v>
      </c>
      <c r="V15" s="52">
        <f>IFERROR(__xludf.DUMMYFUNCTION("""COMPUTED_VALUE"""),39.0)</f>
        <v>39</v>
      </c>
      <c r="W15" s="52">
        <f>IFERROR(__xludf.DUMMYFUNCTION("""COMPUTED_VALUE"""),77.0)</f>
        <v>77</v>
      </c>
    </row>
    <row r="16">
      <c r="A16" s="47">
        <v>14.0</v>
      </c>
      <c r="B16" s="52" t="str">
        <f>IFERROR(__xludf.DUMMYFUNCTION("""COMPUTED_VALUE"""),"Julius Kroell")</f>
        <v>Julius Kroell</v>
      </c>
      <c r="C16" s="52">
        <f>IFERROR(__xludf.DUMMYFUNCTION("""COMPUTED_VALUE"""),4.0)</f>
        <v>4</v>
      </c>
      <c r="D16" s="52">
        <f>IFERROR(__xludf.DUMMYFUNCTION("""COMPUTED_VALUE"""),6.0)</f>
        <v>6</v>
      </c>
      <c r="E16" s="52">
        <f>IFERROR(__xludf.DUMMYFUNCTION("""COMPUTED_VALUE"""),3.0)</f>
        <v>3</v>
      </c>
      <c r="F16" s="52">
        <f>IFERROR(__xludf.DUMMYFUNCTION("""COMPUTED_VALUE"""),4.0)</f>
        <v>4</v>
      </c>
      <c r="G16" s="52">
        <f>IFERROR(__xludf.DUMMYFUNCTION("""COMPUTED_VALUE"""),4.0)</f>
        <v>4</v>
      </c>
      <c r="H16" s="52">
        <f>IFERROR(__xludf.DUMMYFUNCTION("""COMPUTED_VALUE"""),5.0)</f>
        <v>5</v>
      </c>
      <c r="I16" s="52">
        <f>IFERROR(__xludf.DUMMYFUNCTION("""COMPUTED_VALUE"""),3.0)</f>
        <v>3</v>
      </c>
      <c r="J16" s="52">
        <f>IFERROR(__xludf.DUMMYFUNCTION("""COMPUTED_VALUE"""),5.0)</f>
        <v>5</v>
      </c>
      <c r="K16" s="52">
        <f>IFERROR(__xludf.DUMMYFUNCTION("""COMPUTED_VALUE"""),4.0)</f>
        <v>4</v>
      </c>
      <c r="L16" s="52">
        <f>IFERROR(__xludf.DUMMYFUNCTION("""COMPUTED_VALUE"""),38.0)</f>
        <v>38</v>
      </c>
      <c r="M16" s="52">
        <f>IFERROR(__xludf.DUMMYFUNCTION("""COMPUTED_VALUE"""),6.0)</f>
        <v>6</v>
      </c>
      <c r="N16" s="52">
        <f>IFERROR(__xludf.DUMMYFUNCTION("""COMPUTED_VALUE"""),3.0)</f>
        <v>3</v>
      </c>
      <c r="O16" s="52">
        <f>IFERROR(__xludf.DUMMYFUNCTION("""COMPUTED_VALUE"""),4.0)</f>
        <v>4</v>
      </c>
      <c r="P16" s="52">
        <f>IFERROR(__xludf.DUMMYFUNCTION("""COMPUTED_VALUE"""),3.0)</f>
        <v>3</v>
      </c>
      <c r="Q16" s="52">
        <f>IFERROR(__xludf.DUMMYFUNCTION("""COMPUTED_VALUE"""),4.0)</f>
        <v>4</v>
      </c>
      <c r="R16" s="52">
        <f>IFERROR(__xludf.DUMMYFUNCTION("""COMPUTED_VALUE"""),4.0)</f>
        <v>4</v>
      </c>
      <c r="S16" s="52">
        <f>IFERROR(__xludf.DUMMYFUNCTION("""COMPUTED_VALUE"""),6.0)</f>
        <v>6</v>
      </c>
      <c r="T16" s="52">
        <f>IFERROR(__xludf.DUMMYFUNCTION("""COMPUTED_VALUE"""),3.0)</f>
        <v>3</v>
      </c>
      <c r="U16" s="52">
        <f>IFERROR(__xludf.DUMMYFUNCTION("""COMPUTED_VALUE"""),5.0)</f>
        <v>5</v>
      </c>
      <c r="V16" s="52">
        <f>IFERROR(__xludf.DUMMYFUNCTION("""COMPUTED_VALUE"""),38.0)</f>
        <v>38</v>
      </c>
      <c r="W16" s="52">
        <f>IFERROR(__xludf.DUMMYFUNCTION("""COMPUTED_VALUE"""),76.0)</f>
        <v>76</v>
      </c>
    </row>
    <row r="17">
      <c r="A17" s="47">
        <v>15.0</v>
      </c>
      <c r="B17" s="52" t="str">
        <f>IFERROR(__xludf.DUMMYFUNCTION("""COMPUTED_VALUE"""),"Tate Trotter")</f>
        <v>Tate Trotter</v>
      </c>
      <c r="C17" s="52">
        <f>IFERROR(__xludf.DUMMYFUNCTION("""COMPUTED_VALUE"""),4.0)</f>
        <v>4</v>
      </c>
      <c r="D17" s="52">
        <f>IFERROR(__xludf.DUMMYFUNCTION("""COMPUTED_VALUE"""),5.0)</f>
        <v>5</v>
      </c>
      <c r="E17" s="52">
        <f>IFERROR(__xludf.DUMMYFUNCTION("""COMPUTED_VALUE"""),3.0)</f>
        <v>3</v>
      </c>
      <c r="F17" s="52">
        <f>IFERROR(__xludf.DUMMYFUNCTION("""COMPUTED_VALUE"""),5.0)</f>
        <v>5</v>
      </c>
      <c r="G17" s="52">
        <f>IFERROR(__xludf.DUMMYFUNCTION("""COMPUTED_VALUE"""),4.0)</f>
        <v>4</v>
      </c>
      <c r="H17" s="52">
        <f>IFERROR(__xludf.DUMMYFUNCTION("""COMPUTED_VALUE"""),5.0)</f>
        <v>5</v>
      </c>
      <c r="I17" s="52">
        <f>IFERROR(__xludf.DUMMYFUNCTION("""COMPUTED_VALUE"""),4.0)</f>
        <v>4</v>
      </c>
      <c r="J17" s="52">
        <f>IFERROR(__xludf.DUMMYFUNCTION("""COMPUTED_VALUE"""),4.0)</f>
        <v>4</v>
      </c>
      <c r="K17" s="52">
        <f>IFERROR(__xludf.DUMMYFUNCTION("""COMPUTED_VALUE"""),4.0)</f>
        <v>4</v>
      </c>
      <c r="L17" s="52">
        <f>IFERROR(__xludf.DUMMYFUNCTION("""COMPUTED_VALUE"""),38.0)</f>
        <v>38</v>
      </c>
      <c r="M17" s="52">
        <f>IFERROR(__xludf.DUMMYFUNCTION("""COMPUTED_VALUE"""),5.0)</f>
        <v>5</v>
      </c>
      <c r="N17" s="52">
        <f>IFERROR(__xludf.DUMMYFUNCTION("""COMPUTED_VALUE"""),4.0)</f>
        <v>4</v>
      </c>
      <c r="O17" s="52">
        <f>IFERROR(__xludf.DUMMYFUNCTION("""COMPUTED_VALUE"""),4.0)</f>
        <v>4</v>
      </c>
      <c r="P17" s="52">
        <f>IFERROR(__xludf.DUMMYFUNCTION("""COMPUTED_VALUE"""),4.0)</f>
        <v>4</v>
      </c>
      <c r="Q17" s="52">
        <f>IFERROR(__xludf.DUMMYFUNCTION("""COMPUTED_VALUE"""),5.0)</f>
        <v>5</v>
      </c>
      <c r="R17" s="52">
        <f>IFERROR(__xludf.DUMMYFUNCTION("""COMPUTED_VALUE"""),4.0)</f>
        <v>4</v>
      </c>
      <c r="S17" s="52">
        <f>IFERROR(__xludf.DUMMYFUNCTION("""COMPUTED_VALUE"""),3.0)</f>
        <v>3</v>
      </c>
      <c r="T17" s="52">
        <f>IFERROR(__xludf.DUMMYFUNCTION("""COMPUTED_VALUE"""),3.0)</f>
        <v>3</v>
      </c>
      <c r="U17" s="52">
        <f>IFERROR(__xludf.DUMMYFUNCTION("""COMPUTED_VALUE"""),6.0)</f>
        <v>6</v>
      </c>
      <c r="V17" s="52">
        <f>IFERROR(__xludf.DUMMYFUNCTION("""COMPUTED_VALUE"""),38.0)</f>
        <v>38</v>
      </c>
      <c r="W17" s="52">
        <f>IFERROR(__xludf.DUMMYFUNCTION("""COMPUTED_VALUE"""),76.0)</f>
        <v>76</v>
      </c>
    </row>
    <row r="18">
      <c r="A18" s="47">
        <v>16.0</v>
      </c>
      <c r="B18" s="52" t="str">
        <f>IFERROR(__xludf.DUMMYFUNCTION("""COMPUTED_VALUE"""),"Tyler Hoxie")</f>
        <v>Tyler Hoxie</v>
      </c>
      <c r="C18" s="52">
        <f>IFERROR(__xludf.DUMMYFUNCTION("""COMPUTED_VALUE"""),4.0)</f>
        <v>4</v>
      </c>
      <c r="D18" s="52">
        <f>IFERROR(__xludf.DUMMYFUNCTION("""COMPUTED_VALUE"""),5.0)</f>
        <v>5</v>
      </c>
      <c r="E18" s="52">
        <f>IFERROR(__xludf.DUMMYFUNCTION("""COMPUTED_VALUE"""),3.0)</f>
        <v>3</v>
      </c>
      <c r="F18" s="52">
        <f>IFERROR(__xludf.DUMMYFUNCTION("""COMPUTED_VALUE"""),6.0)</f>
        <v>6</v>
      </c>
      <c r="G18" s="52">
        <f>IFERROR(__xludf.DUMMYFUNCTION("""COMPUTED_VALUE"""),4.0)</f>
        <v>4</v>
      </c>
      <c r="H18" s="52">
        <f>IFERROR(__xludf.DUMMYFUNCTION("""COMPUTED_VALUE"""),4.0)</f>
        <v>4</v>
      </c>
      <c r="I18" s="52">
        <f>IFERROR(__xludf.DUMMYFUNCTION("""COMPUTED_VALUE"""),3.0)</f>
        <v>3</v>
      </c>
      <c r="J18" s="52">
        <f>IFERROR(__xludf.DUMMYFUNCTION("""COMPUTED_VALUE"""),4.0)</f>
        <v>4</v>
      </c>
      <c r="K18" s="52">
        <f>IFERROR(__xludf.DUMMYFUNCTION("""COMPUTED_VALUE"""),4.0)</f>
        <v>4</v>
      </c>
      <c r="L18" s="52">
        <f>IFERROR(__xludf.DUMMYFUNCTION("""COMPUTED_VALUE"""),37.0)</f>
        <v>37</v>
      </c>
      <c r="M18" s="52">
        <f>IFERROR(__xludf.DUMMYFUNCTION("""COMPUTED_VALUE"""),7.0)</f>
        <v>7</v>
      </c>
      <c r="N18" s="52">
        <f>IFERROR(__xludf.DUMMYFUNCTION("""COMPUTED_VALUE"""),5.0)</f>
        <v>5</v>
      </c>
      <c r="O18" s="52">
        <f>IFERROR(__xludf.DUMMYFUNCTION("""COMPUTED_VALUE"""),4.0)</f>
        <v>4</v>
      </c>
      <c r="P18" s="52">
        <f>IFERROR(__xludf.DUMMYFUNCTION("""COMPUTED_VALUE"""),3.0)</f>
        <v>3</v>
      </c>
      <c r="Q18" s="52">
        <f>IFERROR(__xludf.DUMMYFUNCTION("""COMPUTED_VALUE"""),4.0)</f>
        <v>4</v>
      </c>
      <c r="R18" s="52">
        <f>IFERROR(__xludf.DUMMYFUNCTION("""COMPUTED_VALUE"""),5.0)</f>
        <v>5</v>
      </c>
      <c r="S18" s="52">
        <f>IFERROR(__xludf.DUMMYFUNCTION("""COMPUTED_VALUE"""),5.0)</f>
        <v>5</v>
      </c>
      <c r="T18" s="52">
        <f>IFERROR(__xludf.DUMMYFUNCTION("""COMPUTED_VALUE"""),4.0)</f>
        <v>4</v>
      </c>
      <c r="U18" s="52">
        <f>IFERROR(__xludf.DUMMYFUNCTION("""COMPUTED_VALUE"""),5.0)</f>
        <v>5</v>
      </c>
      <c r="V18" s="52">
        <f>IFERROR(__xludf.DUMMYFUNCTION("""COMPUTED_VALUE"""),42.0)</f>
        <v>42</v>
      </c>
      <c r="W18" s="52">
        <f>IFERROR(__xludf.DUMMYFUNCTION("""COMPUTED_VALUE"""),79.0)</f>
        <v>79</v>
      </c>
    </row>
    <row r="19">
      <c r="A19" s="47">
        <v>17.0</v>
      </c>
      <c r="B19" s="52" t="str">
        <f>IFERROR(__xludf.DUMMYFUNCTION("""COMPUTED_VALUE"""),"Ty Peterson")</f>
        <v>Ty Peterson</v>
      </c>
      <c r="C19" s="52">
        <f>IFERROR(__xludf.DUMMYFUNCTION("""COMPUTED_VALUE"""),4.0)</f>
        <v>4</v>
      </c>
      <c r="D19" s="52">
        <f>IFERROR(__xludf.DUMMYFUNCTION("""COMPUTED_VALUE"""),5.0)</f>
        <v>5</v>
      </c>
      <c r="E19" s="52">
        <f>IFERROR(__xludf.DUMMYFUNCTION("""COMPUTED_VALUE"""),4.0)</f>
        <v>4</v>
      </c>
      <c r="F19" s="52">
        <f>IFERROR(__xludf.DUMMYFUNCTION("""COMPUTED_VALUE"""),4.0)</f>
        <v>4</v>
      </c>
      <c r="G19" s="52">
        <f>IFERROR(__xludf.DUMMYFUNCTION("""COMPUTED_VALUE"""),4.0)</f>
        <v>4</v>
      </c>
      <c r="H19" s="52">
        <f>IFERROR(__xludf.DUMMYFUNCTION("""COMPUTED_VALUE"""),6.0)</f>
        <v>6</v>
      </c>
      <c r="I19" s="52">
        <f>IFERROR(__xludf.DUMMYFUNCTION("""COMPUTED_VALUE"""),3.0)</f>
        <v>3</v>
      </c>
      <c r="J19" s="52">
        <f>IFERROR(__xludf.DUMMYFUNCTION("""COMPUTED_VALUE"""),3.0)</f>
        <v>3</v>
      </c>
      <c r="K19" s="52">
        <f>IFERROR(__xludf.DUMMYFUNCTION("""COMPUTED_VALUE"""),4.0)</f>
        <v>4</v>
      </c>
      <c r="L19" s="52">
        <f>IFERROR(__xludf.DUMMYFUNCTION("""COMPUTED_VALUE"""),37.0)</f>
        <v>37</v>
      </c>
      <c r="M19" s="52">
        <f>IFERROR(__xludf.DUMMYFUNCTION("""COMPUTED_VALUE"""),6.0)</f>
        <v>6</v>
      </c>
      <c r="N19" s="52">
        <f>IFERROR(__xludf.DUMMYFUNCTION("""COMPUTED_VALUE"""),4.0)</f>
        <v>4</v>
      </c>
      <c r="O19" s="52">
        <f>IFERROR(__xludf.DUMMYFUNCTION("""COMPUTED_VALUE"""),4.0)</f>
        <v>4</v>
      </c>
      <c r="P19" s="52">
        <f>IFERROR(__xludf.DUMMYFUNCTION("""COMPUTED_VALUE"""),4.0)</f>
        <v>4</v>
      </c>
      <c r="Q19" s="52">
        <f>IFERROR(__xludf.DUMMYFUNCTION("""COMPUTED_VALUE"""),4.0)</f>
        <v>4</v>
      </c>
      <c r="R19" s="52">
        <f>IFERROR(__xludf.DUMMYFUNCTION("""COMPUTED_VALUE"""),5.0)</f>
        <v>5</v>
      </c>
      <c r="S19" s="52">
        <f>IFERROR(__xludf.DUMMYFUNCTION("""COMPUTED_VALUE"""),8.0)</f>
        <v>8</v>
      </c>
      <c r="T19" s="52">
        <f>IFERROR(__xludf.DUMMYFUNCTION("""COMPUTED_VALUE"""),3.0)</f>
        <v>3</v>
      </c>
      <c r="U19" s="52">
        <f>IFERROR(__xludf.DUMMYFUNCTION("""COMPUTED_VALUE"""),5.0)</f>
        <v>5</v>
      </c>
      <c r="V19" s="52">
        <f>IFERROR(__xludf.DUMMYFUNCTION("""COMPUTED_VALUE"""),43.0)</f>
        <v>43</v>
      </c>
      <c r="W19" s="52">
        <f>IFERROR(__xludf.DUMMYFUNCTION("""COMPUTED_VALUE"""),80.0)</f>
        <v>80</v>
      </c>
    </row>
    <row r="20">
      <c r="A20" s="47">
        <v>18.0</v>
      </c>
      <c r="B20" s="52" t="str">
        <f>IFERROR(__xludf.DUMMYFUNCTION("""COMPUTED_VALUE"""),"Julius Rauter")</f>
        <v>Julius Rauter</v>
      </c>
      <c r="C20" s="52">
        <f>IFERROR(__xludf.DUMMYFUNCTION("""COMPUTED_VALUE"""),4.0)</f>
        <v>4</v>
      </c>
      <c r="D20" s="52">
        <f>IFERROR(__xludf.DUMMYFUNCTION("""COMPUTED_VALUE"""),4.0)</f>
        <v>4</v>
      </c>
      <c r="E20" s="52">
        <f>IFERROR(__xludf.DUMMYFUNCTION("""COMPUTED_VALUE"""),3.0)</f>
        <v>3</v>
      </c>
      <c r="F20" s="52">
        <f>IFERROR(__xludf.DUMMYFUNCTION("""COMPUTED_VALUE"""),4.0)</f>
        <v>4</v>
      </c>
      <c r="G20" s="52">
        <f>IFERROR(__xludf.DUMMYFUNCTION("""COMPUTED_VALUE"""),4.0)</f>
        <v>4</v>
      </c>
      <c r="H20" s="52">
        <f>IFERROR(__xludf.DUMMYFUNCTION("""COMPUTED_VALUE"""),6.0)</f>
        <v>6</v>
      </c>
      <c r="I20" s="52">
        <f>IFERROR(__xludf.DUMMYFUNCTION("""COMPUTED_VALUE"""),4.0)</f>
        <v>4</v>
      </c>
      <c r="J20" s="52">
        <f>IFERROR(__xludf.DUMMYFUNCTION("""COMPUTED_VALUE"""),4.0)</f>
        <v>4</v>
      </c>
      <c r="K20" s="52">
        <f>IFERROR(__xludf.DUMMYFUNCTION("""COMPUTED_VALUE"""),6.0)</f>
        <v>6</v>
      </c>
      <c r="L20" s="52">
        <f>IFERROR(__xludf.DUMMYFUNCTION("""COMPUTED_VALUE"""),39.0)</f>
        <v>39</v>
      </c>
      <c r="M20" s="52">
        <f>IFERROR(__xludf.DUMMYFUNCTION("""COMPUTED_VALUE"""),5.0)</f>
        <v>5</v>
      </c>
      <c r="N20" s="52">
        <f>IFERROR(__xludf.DUMMYFUNCTION("""COMPUTED_VALUE"""),5.0)</f>
        <v>5</v>
      </c>
      <c r="O20" s="52">
        <f>IFERROR(__xludf.DUMMYFUNCTION("""COMPUTED_VALUE"""),4.0)</f>
        <v>4</v>
      </c>
      <c r="P20" s="52">
        <f>IFERROR(__xludf.DUMMYFUNCTION("""COMPUTED_VALUE"""),3.0)</f>
        <v>3</v>
      </c>
      <c r="Q20" s="52">
        <f>IFERROR(__xludf.DUMMYFUNCTION("""COMPUTED_VALUE"""),4.0)</f>
        <v>4</v>
      </c>
      <c r="R20" s="52">
        <f>IFERROR(__xludf.DUMMYFUNCTION("""COMPUTED_VALUE"""),4.0)</f>
        <v>4</v>
      </c>
      <c r="S20" s="52">
        <f>IFERROR(__xludf.DUMMYFUNCTION("""COMPUTED_VALUE"""),7.0)</f>
        <v>7</v>
      </c>
      <c r="T20" s="52">
        <f>IFERROR(__xludf.DUMMYFUNCTION("""COMPUTED_VALUE"""),4.0)</f>
        <v>4</v>
      </c>
      <c r="U20" s="52">
        <f>IFERROR(__xludf.DUMMYFUNCTION("""COMPUTED_VALUE"""),5.0)</f>
        <v>5</v>
      </c>
      <c r="V20" s="52">
        <f>IFERROR(__xludf.DUMMYFUNCTION("""COMPUTED_VALUE"""),41.0)</f>
        <v>41</v>
      </c>
      <c r="W20" s="52">
        <f>IFERROR(__xludf.DUMMYFUNCTION("""COMPUTED_VALUE"""),80.0)</f>
        <v>80</v>
      </c>
    </row>
    <row r="21">
      <c r="A21" s="47">
        <v>19.0</v>
      </c>
      <c r="B21" s="52" t="str">
        <f>IFERROR(__xludf.DUMMYFUNCTION("""COMPUTED_VALUE"""),"Cooper Hardison")</f>
        <v>Cooper Hardison</v>
      </c>
      <c r="C21" s="52">
        <f>IFERROR(__xludf.DUMMYFUNCTION("""COMPUTED_VALUE"""),3.0)</f>
        <v>3</v>
      </c>
      <c r="D21" s="52">
        <f>IFERROR(__xludf.DUMMYFUNCTION("""COMPUTED_VALUE"""),5.0)</f>
        <v>5</v>
      </c>
      <c r="E21" s="52">
        <f>IFERROR(__xludf.DUMMYFUNCTION("""COMPUTED_VALUE"""),4.0)</f>
        <v>4</v>
      </c>
      <c r="F21" s="52">
        <f>IFERROR(__xludf.DUMMYFUNCTION("""COMPUTED_VALUE"""),6.0)</f>
        <v>6</v>
      </c>
      <c r="G21" s="52">
        <f>IFERROR(__xludf.DUMMYFUNCTION("""COMPUTED_VALUE"""),4.0)</f>
        <v>4</v>
      </c>
      <c r="H21" s="52">
        <f>IFERROR(__xludf.DUMMYFUNCTION("""COMPUTED_VALUE"""),6.0)</f>
        <v>6</v>
      </c>
      <c r="I21" s="52">
        <f>IFERROR(__xludf.DUMMYFUNCTION("""COMPUTED_VALUE"""),3.0)</f>
        <v>3</v>
      </c>
      <c r="J21" s="52">
        <f>IFERROR(__xludf.DUMMYFUNCTION("""COMPUTED_VALUE"""),4.0)</f>
        <v>4</v>
      </c>
      <c r="K21" s="52">
        <f>IFERROR(__xludf.DUMMYFUNCTION("""COMPUTED_VALUE"""),4.0)</f>
        <v>4</v>
      </c>
      <c r="L21" s="52">
        <f>IFERROR(__xludf.DUMMYFUNCTION("""COMPUTED_VALUE"""),39.0)</f>
        <v>39</v>
      </c>
      <c r="M21" s="52">
        <f>IFERROR(__xludf.DUMMYFUNCTION("""COMPUTED_VALUE"""),6.0)</f>
        <v>6</v>
      </c>
      <c r="N21" s="52">
        <f>IFERROR(__xludf.DUMMYFUNCTION("""COMPUTED_VALUE"""),5.0)</f>
        <v>5</v>
      </c>
      <c r="O21" s="52">
        <f>IFERROR(__xludf.DUMMYFUNCTION("""COMPUTED_VALUE"""),3.0)</f>
        <v>3</v>
      </c>
      <c r="P21" s="52">
        <f>IFERROR(__xludf.DUMMYFUNCTION("""COMPUTED_VALUE"""),3.0)</f>
        <v>3</v>
      </c>
      <c r="Q21" s="52">
        <f>IFERROR(__xludf.DUMMYFUNCTION("""COMPUTED_VALUE"""),5.0)</f>
        <v>5</v>
      </c>
      <c r="R21" s="52">
        <f>IFERROR(__xludf.DUMMYFUNCTION("""COMPUTED_VALUE"""),4.0)</f>
        <v>4</v>
      </c>
      <c r="S21" s="52">
        <f>IFERROR(__xludf.DUMMYFUNCTION("""COMPUTED_VALUE"""),5.0)</f>
        <v>5</v>
      </c>
      <c r="T21" s="52">
        <f>IFERROR(__xludf.DUMMYFUNCTION("""COMPUTED_VALUE"""),3.0)</f>
        <v>3</v>
      </c>
      <c r="U21" s="52">
        <f>IFERROR(__xludf.DUMMYFUNCTION("""COMPUTED_VALUE"""),3.0)</f>
        <v>3</v>
      </c>
      <c r="V21" s="52">
        <f>IFERROR(__xludf.DUMMYFUNCTION("""COMPUTED_VALUE"""),37.0)</f>
        <v>37</v>
      </c>
      <c r="W21" s="52">
        <f>IFERROR(__xludf.DUMMYFUNCTION("""COMPUTED_VALUE"""),76.0)</f>
        <v>76</v>
      </c>
    </row>
    <row r="22">
      <c r="A22" s="47">
        <v>20.0</v>
      </c>
      <c r="B22" s="52" t="str">
        <f>IFERROR(__xludf.DUMMYFUNCTION("""COMPUTED_VALUE"""),"Santiago Nieto")</f>
        <v>Santiago Nieto</v>
      </c>
      <c r="C22" s="52">
        <f>IFERROR(__xludf.DUMMYFUNCTION("""COMPUTED_VALUE"""),4.0)</f>
        <v>4</v>
      </c>
      <c r="D22" s="52">
        <f>IFERROR(__xludf.DUMMYFUNCTION("""COMPUTED_VALUE"""),6.0)</f>
        <v>6</v>
      </c>
      <c r="E22" s="52">
        <f>IFERROR(__xludf.DUMMYFUNCTION("""COMPUTED_VALUE"""),3.0)</f>
        <v>3</v>
      </c>
      <c r="F22" s="52">
        <f>IFERROR(__xludf.DUMMYFUNCTION("""COMPUTED_VALUE"""),6.0)</f>
        <v>6</v>
      </c>
      <c r="G22" s="52">
        <f>IFERROR(__xludf.DUMMYFUNCTION("""COMPUTED_VALUE"""),6.0)</f>
        <v>6</v>
      </c>
      <c r="H22" s="52">
        <f>IFERROR(__xludf.DUMMYFUNCTION("""COMPUTED_VALUE"""),5.0)</f>
        <v>5</v>
      </c>
      <c r="I22" s="52">
        <f>IFERROR(__xludf.DUMMYFUNCTION("""COMPUTED_VALUE"""),4.0)</f>
        <v>4</v>
      </c>
      <c r="J22" s="52">
        <f>IFERROR(__xludf.DUMMYFUNCTION("""COMPUTED_VALUE"""),4.0)</f>
        <v>4</v>
      </c>
      <c r="K22" s="52">
        <f>IFERROR(__xludf.DUMMYFUNCTION("""COMPUTED_VALUE"""),4.0)</f>
        <v>4</v>
      </c>
      <c r="L22" s="52">
        <f>IFERROR(__xludf.DUMMYFUNCTION("""COMPUTED_VALUE"""),42.0)</f>
        <v>42</v>
      </c>
      <c r="M22" s="52">
        <f>IFERROR(__xludf.DUMMYFUNCTION("""COMPUTED_VALUE"""),7.0)</f>
        <v>7</v>
      </c>
      <c r="N22" s="52">
        <f>IFERROR(__xludf.DUMMYFUNCTION("""COMPUTED_VALUE"""),6.0)</f>
        <v>6</v>
      </c>
      <c r="O22" s="52">
        <f>IFERROR(__xludf.DUMMYFUNCTION("""COMPUTED_VALUE"""),4.0)</f>
        <v>4</v>
      </c>
      <c r="P22" s="52">
        <f>IFERROR(__xludf.DUMMYFUNCTION("""COMPUTED_VALUE"""),3.0)</f>
        <v>3</v>
      </c>
      <c r="Q22" s="52">
        <f>IFERROR(__xludf.DUMMYFUNCTION("""COMPUTED_VALUE"""),5.0)</f>
        <v>5</v>
      </c>
      <c r="R22" s="52">
        <f>IFERROR(__xludf.DUMMYFUNCTION("""COMPUTED_VALUE"""),4.0)</f>
        <v>4</v>
      </c>
      <c r="S22" s="52">
        <f>IFERROR(__xludf.DUMMYFUNCTION("""COMPUTED_VALUE"""),9.0)</f>
        <v>9</v>
      </c>
      <c r="T22" s="52">
        <f>IFERROR(__xludf.DUMMYFUNCTION("""COMPUTED_VALUE"""),4.0)</f>
        <v>4</v>
      </c>
      <c r="U22" s="52">
        <f>IFERROR(__xludf.DUMMYFUNCTION("""COMPUTED_VALUE"""),5.0)</f>
        <v>5</v>
      </c>
      <c r="V22" s="52">
        <f>IFERROR(__xludf.DUMMYFUNCTION("""COMPUTED_VALUE"""),47.0)</f>
        <v>47</v>
      </c>
      <c r="W22" s="52">
        <f>IFERROR(__xludf.DUMMYFUNCTION("""COMPUTED_VALUE"""),89.0)</f>
        <v>89</v>
      </c>
    </row>
    <row r="23">
      <c r="A23" s="47">
        <v>21.0</v>
      </c>
      <c r="B23" s="52" t="str">
        <f>IFERROR(__xludf.DUMMYFUNCTION("""COMPUTED_VALUE"""),"Inaki Berezadi")</f>
        <v>Inaki Berezadi</v>
      </c>
      <c r="C23" s="52">
        <f>IFERROR(__xludf.DUMMYFUNCTION("""COMPUTED_VALUE"""),3.0)</f>
        <v>3</v>
      </c>
      <c r="D23" s="52">
        <f>IFERROR(__xludf.DUMMYFUNCTION("""COMPUTED_VALUE"""),8.0)</f>
        <v>8</v>
      </c>
      <c r="E23" s="52">
        <f>IFERROR(__xludf.DUMMYFUNCTION("""COMPUTED_VALUE"""),4.0)</f>
        <v>4</v>
      </c>
      <c r="F23" s="52">
        <f>IFERROR(__xludf.DUMMYFUNCTION("""COMPUTED_VALUE"""),6.0)</f>
        <v>6</v>
      </c>
      <c r="G23" s="52">
        <f>IFERROR(__xludf.DUMMYFUNCTION("""COMPUTED_VALUE"""),5.0)</f>
        <v>5</v>
      </c>
      <c r="H23" s="52">
        <f>IFERROR(__xludf.DUMMYFUNCTION("""COMPUTED_VALUE"""),5.0)</f>
        <v>5</v>
      </c>
      <c r="I23" s="52">
        <f>IFERROR(__xludf.DUMMYFUNCTION("""COMPUTED_VALUE"""),4.0)</f>
        <v>4</v>
      </c>
      <c r="J23" s="52">
        <f>IFERROR(__xludf.DUMMYFUNCTION("""COMPUTED_VALUE"""),4.0)</f>
        <v>4</v>
      </c>
      <c r="K23" s="52">
        <f>IFERROR(__xludf.DUMMYFUNCTION("""COMPUTED_VALUE"""),5.0)</f>
        <v>5</v>
      </c>
      <c r="L23" s="52">
        <f>IFERROR(__xludf.DUMMYFUNCTION("""COMPUTED_VALUE"""),44.0)</f>
        <v>44</v>
      </c>
      <c r="M23" s="52">
        <f>IFERROR(__xludf.DUMMYFUNCTION("""COMPUTED_VALUE"""),6.0)</f>
        <v>6</v>
      </c>
      <c r="N23" s="52">
        <f>IFERROR(__xludf.DUMMYFUNCTION("""COMPUTED_VALUE"""),4.0)</f>
        <v>4</v>
      </c>
      <c r="O23" s="52">
        <f>IFERROR(__xludf.DUMMYFUNCTION("""COMPUTED_VALUE"""),4.0)</f>
        <v>4</v>
      </c>
      <c r="P23" s="52">
        <f>IFERROR(__xludf.DUMMYFUNCTION("""COMPUTED_VALUE"""),3.0)</f>
        <v>3</v>
      </c>
      <c r="Q23" s="52">
        <f>IFERROR(__xludf.DUMMYFUNCTION("""COMPUTED_VALUE"""),4.0)</f>
        <v>4</v>
      </c>
      <c r="R23" s="52">
        <f>IFERROR(__xludf.DUMMYFUNCTION("""COMPUTED_VALUE"""),3.0)</f>
        <v>3</v>
      </c>
      <c r="S23" s="52">
        <f>IFERROR(__xludf.DUMMYFUNCTION("""COMPUTED_VALUE"""),6.0)</f>
        <v>6</v>
      </c>
      <c r="T23" s="52">
        <f>IFERROR(__xludf.DUMMYFUNCTION("""COMPUTED_VALUE"""),3.0)</f>
        <v>3</v>
      </c>
      <c r="U23" s="52">
        <f>IFERROR(__xludf.DUMMYFUNCTION("""COMPUTED_VALUE"""),4.0)</f>
        <v>4</v>
      </c>
      <c r="V23" s="52">
        <f>IFERROR(__xludf.DUMMYFUNCTION("""COMPUTED_VALUE"""),37.0)</f>
        <v>37</v>
      </c>
      <c r="W23" s="52">
        <f>IFERROR(__xludf.DUMMYFUNCTION("""COMPUTED_VALUE"""),81.0)</f>
        <v>81</v>
      </c>
    </row>
    <row r="24">
      <c r="A24" s="47">
        <v>22.0</v>
      </c>
      <c r="B24" s="52" t="str">
        <f>IFERROR(__xludf.DUMMYFUNCTION("""COMPUTED_VALUE"""),"Karsten Kern")</f>
        <v>Karsten Kern</v>
      </c>
      <c r="C24" s="52">
        <f>IFERROR(__xludf.DUMMYFUNCTION("""COMPUTED_VALUE"""),3.0)</f>
        <v>3</v>
      </c>
      <c r="D24" s="52">
        <f>IFERROR(__xludf.DUMMYFUNCTION("""COMPUTED_VALUE"""),7.0)</f>
        <v>7</v>
      </c>
      <c r="E24" s="52">
        <f>IFERROR(__xludf.DUMMYFUNCTION("""COMPUTED_VALUE"""),4.0)</f>
        <v>4</v>
      </c>
      <c r="F24" s="52">
        <f>IFERROR(__xludf.DUMMYFUNCTION("""COMPUTED_VALUE"""),4.0)</f>
        <v>4</v>
      </c>
      <c r="G24" s="52">
        <f>IFERROR(__xludf.DUMMYFUNCTION("""COMPUTED_VALUE"""),5.0)</f>
        <v>5</v>
      </c>
      <c r="H24" s="52">
        <f>IFERROR(__xludf.DUMMYFUNCTION("""COMPUTED_VALUE"""),5.0)</f>
        <v>5</v>
      </c>
      <c r="I24" s="52">
        <f>IFERROR(__xludf.DUMMYFUNCTION("""COMPUTED_VALUE"""),3.0)</f>
        <v>3</v>
      </c>
      <c r="J24" s="52">
        <f>IFERROR(__xludf.DUMMYFUNCTION("""COMPUTED_VALUE"""),3.0)</f>
        <v>3</v>
      </c>
      <c r="K24" s="52">
        <f>IFERROR(__xludf.DUMMYFUNCTION("""COMPUTED_VALUE"""),4.0)</f>
        <v>4</v>
      </c>
      <c r="L24" s="52">
        <f>IFERROR(__xludf.DUMMYFUNCTION("""COMPUTED_VALUE"""),38.0)</f>
        <v>38</v>
      </c>
      <c r="M24" s="52">
        <f>IFERROR(__xludf.DUMMYFUNCTION("""COMPUTED_VALUE"""),8.0)</f>
        <v>8</v>
      </c>
      <c r="N24" s="52">
        <f>IFERROR(__xludf.DUMMYFUNCTION("""COMPUTED_VALUE"""),5.0)</f>
        <v>5</v>
      </c>
      <c r="O24" s="52">
        <f>IFERROR(__xludf.DUMMYFUNCTION("""COMPUTED_VALUE"""),5.0)</f>
        <v>5</v>
      </c>
      <c r="P24" s="52">
        <f>IFERROR(__xludf.DUMMYFUNCTION("""COMPUTED_VALUE"""),4.0)</f>
        <v>4</v>
      </c>
      <c r="Q24" s="52">
        <f>IFERROR(__xludf.DUMMYFUNCTION("""COMPUTED_VALUE"""),5.0)</f>
        <v>5</v>
      </c>
      <c r="R24" s="52">
        <f>IFERROR(__xludf.DUMMYFUNCTION("""COMPUTED_VALUE"""),4.0)</f>
        <v>4</v>
      </c>
      <c r="S24" s="52">
        <f>IFERROR(__xludf.DUMMYFUNCTION("""COMPUTED_VALUE"""),6.0)</f>
        <v>6</v>
      </c>
      <c r="T24" s="52">
        <f>IFERROR(__xludf.DUMMYFUNCTION("""COMPUTED_VALUE"""),3.0)</f>
        <v>3</v>
      </c>
      <c r="U24" s="52">
        <f>IFERROR(__xludf.DUMMYFUNCTION("""COMPUTED_VALUE"""),5.0)</f>
        <v>5</v>
      </c>
      <c r="V24" s="52">
        <f>IFERROR(__xludf.DUMMYFUNCTION("""COMPUTED_VALUE"""),45.0)</f>
        <v>45</v>
      </c>
      <c r="W24" s="52">
        <f>IFERROR(__xludf.DUMMYFUNCTION("""COMPUTED_VALUE"""),83.0)</f>
        <v>83</v>
      </c>
    </row>
    <row r="25">
      <c r="A25" s="47">
        <v>23.0</v>
      </c>
      <c r="B25" s="52" t="str">
        <f>IFERROR(__xludf.DUMMYFUNCTION("""COMPUTED_VALUE"""),"Caleb Smith")</f>
        <v>Caleb Smith</v>
      </c>
      <c r="C25" s="52">
        <f>IFERROR(__xludf.DUMMYFUNCTION("""COMPUTED_VALUE"""),4.0)</f>
        <v>4</v>
      </c>
      <c r="D25" s="52">
        <f>IFERROR(__xludf.DUMMYFUNCTION("""COMPUTED_VALUE"""),5.0)</f>
        <v>5</v>
      </c>
      <c r="E25" s="52">
        <f>IFERROR(__xludf.DUMMYFUNCTION("""COMPUTED_VALUE"""),3.0)</f>
        <v>3</v>
      </c>
      <c r="F25" s="52">
        <f>IFERROR(__xludf.DUMMYFUNCTION("""COMPUTED_VALUE"""),5.0)</f>
        <v>5</v>
      </c>
      <c r="G25" s="52">
        <f>IFERROR(__xludf.DUMMYFUNCTION("""COMPUTED_VALUE"""),4.0)</f>
        <v>4</v>
      </c>
      <c r="H25" s="52">
        <f>IFERROR(__xludf.DUMMYFUNCTION("""COMPUTED_VALUE"""),6.0)</f>
        <v>6</v>
      </c>
      <c r="I25" s="52">
        <f>IFERROR(__xludf.DUMMYFUNCTION("""COMPUTED_VALUE"""),4.0)</f>
        <v>4</v>
      </c>
      <c r="J25" s="52">
        <f>IFERROR(__xludf.DUMMYFUNCTION("""COMPUTED_VALUE"""),3.0)</f>
        <v>3</v>
      </c>
      <c r="K25" s="52">
        <f>IFERROR(__xludf.DUMMYFUNCTION("""COMPUTED_VALUE"""),4.0)</f>
        <v>4</v>
      </c>
      <c r="L25" s="52">
        <f>IFERROR(__xludf.DUMMYFUNCTION("""COMPUTED_VALUE"""),38.0)</f>
        <v>38</v>
      </c>
      <c r="M25" s="52">
        <f>IFERROR(__xludf.DUMMYFUNCTION("""COMPUTED_VALUE"""),6.0)</f>
        <v>6</v>
      </c>
      <c r="N25" s="52">
        <f>IFERROR(__xludf.DUMMYFUNCTION("""COMPUTED_VALUE"""),5.0)</f>
        <v>5</v>
      </c>
      <c r="O25" s="52">
        <f>IFERROR(__xludf.DUMMYFUNCTION("""COMPUTED_VALUE"""),4.0)</f>
        <v>4</v>
      </c>
      <c r="P25" s="52">
        <f>IFERROR(__xludf.DUMMYFUNCTION("""COMPUTED_VALUE"""),2.0)</f>
        <v>2</v>
      </c>
      <c r="Q25" s="52">
        <f>IFERROR(__xludf.DUMMYFUNCTION("""COMPUTED_VALUE"""),3.0)</f>
        <v>3</v>
      </c>
      <c r="R25" s="52">
        <f>IFERROR(__xludf.DUMMYFUNCTION("""COMPUTED_VALUE"""),4.0)</f>
        <v>4</v>
      </c>
      <c r="S25" s="52">
        <f>IFERROR(__xludf.DUMMYFUNCTION("""COMPUTED_VALUE"""),4.0)</f>
        <v>4</v>
      </c>
      <c r="T25" s="52">
        <f>IFERROR(__xludf.DUMMYFUNCTION("""COMPUTED_VALUE"""),2.0)</f>
        <v>2</v>
      </c>
      <c r="U25" s="52">
        <f>IFERROR(__xludf.DUMMYFUNCTION("""COMPUTED_VALUE"""),4.0)</f>
        <v>4</v>
      </c>
      <c r="V25" s="52">
        <f>IFERROR(__xludf.DUMMYFUNCTION("""COMPUTED_VALUE"""),34.0)</f>
        <v>34</v>
      </c>
      <c r="W25" s="52">
        <f>IFERROR(__xludf.DUMMYFUNCTION("""COMPUTED_VALUE"""),72.0)</f>
        <v>72</v>
      </c>
    </row>
    <row r="26">
      <c r="A26" s="47">
        <v>24.0</v>
      </c>
      <c r="B26" s="52" t="str">
        <f>IFERROR(__xludf.DUMMYFUNCTION("""COMPUTED_VALUE"""),"Felipe Fortino")</f>
        <v>Felipe Fortino</v>
      </c>
      <c r="C26" s="52">
        <f>IFERROR(__xludf.DUMMYFUNCTION("""COMPUTED_VALUE"""),5.0)</f>
        <v>5</v>
      </c>
      <c r="D26" s="52">
        <f>IFERROR(__xludf.DUMMYFUNCTION("""COMPUTED_VALUE"""),5.0)</f>
        <v>5</v>
      </c>
      <c r="E26" s="52">
        <f>IFERROR(__xludf.DUMMYFUNCTION("""COMPUTED_VALUE"""),5.0)</f>
        <v>5</v>
      </c>
      <c r="F26" s="52">
        <f>IFERROR(__xludf.DUMMYFUNCTION("""COMPUTED_VALUE"""),6.0)</f>
        <v>6</v>
      </c>
      <c r="G26" s="52">
        <f>IFERROR(__xludf.DUMMYFUNCTION("""COMPUTED_VALUE"""),5.0)</f>
        <v>5</v>
      </c>
      <c r="H26" s="52">
        <f>IFERROR(__xludf.DUMMYFUNCTION("""COMPUTED_VALUE"""),8.0)</f>
        <v>8</v>
      </c>
      <c r="I26" s="52">
        <f>IFERROR(__xludf.DUMMYFUNCTION("""COMPUTED_VALUE"""),3.0)</f>
        <v>3</v>
      </c>
      <c r="J26" s="52">
        <f>IFERROR(__xludf.DUMMYFUNCTION("""COMPUTED_VALUE"""),5.0)</f>
        <v>5</v>
      </c>
      <c r="K26" s="52">
        <f>IFERROR(__xludf.DUMMYFUNCTION("""COMPUTED_VALUE"""),6.0)</f>
        <v>6</v>
      </c>
      <c r="L26" s="52">
        <f>IFERROR(__xludf.DUMMYFUNCTION("""COMPUTED_VALUE"""),48.0)</f>
        <v>48</v>
      </c>
      <c r="M26" s="52">
        <f>IFERROR(__xludf.DUMMYFUNCTION("""COMPUTED_VALUE"""),8.0)</f>
        <v>8</v>
      </c>
      <c r="N26" s="52">
        <f>IFERROR(__xludf.DUMMYFUNCTION("""COMPUTED_VALUE"""),4.0)</f>
        <v>4</v>
      </c>
      <c r="O26" s="52">
        <f>IFERROR(__xludf.DUMMYFUNCTION("""COMPUTED_VALUE"""),4.0)</f>
        <v>4</v>
      </c>
      <c r="P26" s="52">
        <f>IFERROR(__xludf.DUMMYFUNCTION("""COMPUTED_VALUE"""),6.0)</f>
        <v>6</v>
      </c>
      <c r="Q26" s="52">
        <f>IFERROR(__xludf.DUMMYFUNCTION("""COMPUTED_VALUE"""),5.0)</f>
        <v>5</v>
      </c>
      <c r="R26" s="52">
        <f>IFERROR(__xludf.DUMMYFUNCTION("""COMPUTED_VALUE"""),4.0)</f>
        <v>4</v>
      </c>
      <c r="S26" s="52">
        <f>IFERROR(__xludf.DUMMYFUNCTION("""COMPUTED_VALUE"""),5.0)</f>
        <v>5</v>
      </c>
      <c r="T26" s="52">
        <f>IFERROR(__xludf.DUMMYFUNCTION("""COMPUTED_VALUE"""),4.0)</f>
        <v>4</v>
      </c>
      <c r="U26" s="52">
        <f>IFERROR(__xludf.DUMMYFUNCTION("""COMPUTED_VALUE"""),7.0)</f>
        <v>7</v>
      </c>
      <c r="V26" s="52">
        <f>IFERROR(__xludf.DUMMYFUNCTION("""COMPUTED_VALUE"""),47.0)</f>
        <v>47</v>
      </c>
      <c r="W26" s="52">
        <f>IFERROR(__xludf.DUMMYFUNCTION("""COMPUTED_VALUE"""),95.0)</f>
        <v>95</v>
      </c>
    </row>
    <row r="27">
      <c r="A27" s="47">
        <v>25.0</v>
      </c>
      <c r="B27" s="52" t="str">
        <f>IFERROR(__xludf.DUMMYFUNCTION("""COMPUTED_VALUE"""),"Brian Mays")</f>
        <v>Brian Mays</v>
      </c>
      <c r="C27" s="52">
        <f>IFERROR(__xludf.DUMMYFUNCTION("""COMPUTED_VALUE"""),6.0)</f>
        <v>6</v>
      </c>
      <c r="D27" s="52">
        <f>IFERROR(__xludf.DUMMYFUNCTION("""COMPUTED_VALUE"""),5.0)</f>
        <v>5</v>
      </c>
      <c r="E27" s="52">
        <f>IFERROR(__xludf.DUMMYFUNCTION("""COMPUTED_VALUE"""),3.0)</f>
        <v>3</v>
      </c>
      <c r="F27" s="52">
        <f>IFERROR(__xludf.DUMMYFUNCTION("""COMPUTED_VALUE"""),5.0)</f>
        <v>5</v>
      </c>
      <c r="G27" s="52">
        <f>IFERROR(__xludf.DUMMYFUNCTION("""COMPUTED_VALUE"""),4.0)</f>
        <v>4</v>
      </c>
      <c r="H27" s="52">
        <f>IFERROR(__xludf.DUMMYFUNCTION("""COMPUTED_VALUE"""),5.0)</f>
        <v>5</v>
      </c>
      <c r="I27" s="52">
        <f>IFERROR(__xludf.DUMMYFUNCTION("""COMPUTED_VALUE"""),4.0)</f>
        <v>4</v>
      </c>
      <c r="J27" s="52">
        <f>IFERROR(__xludf.DUMMYFUNCTION("""COMPUTED_VALUE"""),4.0)</f>
        <v>4</v>
      </c>
      <c r="K27" s="52">
        <f>IFERROR(__xludf.DUMMYFUNCTION("""COMPUTED_VALUE"""),4.0)</f>
        <v>4</v>
      </c>
      <c r="L27" s="52">
        <f>IFERROR(__xludf.DUMMYFUNCTION("""COMPUTED_VALUE"""),40.0)</f>
        <v>40</v>
      </c>
      <c r="M27" s="52">
        <f>IFERROR(__xludf.DUMMYFUNCTION("""COMPUTED_VALUE"""),7.0)</f>
        <v>7</v>
      </c>
      <c r="N27" s="52">
        <f>IFERROR(__xludf.DUMMYFUNCTION("""COMPUTED_VALUE"""),3.0)</f>
        <v>3</v>
      </c>
      <c r="O27" s="52">
        <f>IFERROR(__xludf.DUMMYFUNCTION("""COMPUTED_VALUE"""),4.0)</f>
        <v>4</v>
      </c>
      <c r="P27" s="52">
        <f>IFERROR(__xludf.DUMMYFUNCTION("""COMPUTED_VALUE"""),4.0)</f>
        <v>4</v>
      </c>
      <c r="Q27" s="52">
        <f>IFERROR(__xludf.DUMMYFUNCTION("""COMPUTED_VALUE"""),3.0)</f>
        <v>3</v>
      </c>
      <c r="R27" s="52">
        <f>IFERROR(__xludf.DUMMYFUNCTION("""COMPUTED_VALUE"""),5.0)</f>
        <v>5</v>
      </c>
      <c r="S27" s="52">
        <f>IFERROR(__xludf.DUMMYFUNCTION("""COMPUTED_VALUE"""),5.0)</f>
        <v>5</v>
      </c>
      <c r="T27" s="52">
        <f>IFERROR(__xludf.DUMMYFUNCTION("""COMPUTED_VALUE"""),3.0)</f>
        <v>3</v>
      </c>
      <c r="U27" s="52">
        <f>IFERROR(__xludf.DUMMYFUNCTION("""COMPUTED_VALUE"""),3.0)</f>
        <v>3</v>
      </c>
      <c r="V27" s="52">
        <f>IFERROR(__xludf.DUMMYFUNCTION("""COMPUTED_VALUE"""),37.0)</f>
        <v>37</v>
      </c>
      <c r="W27" s="52">
        <f>IFERROR(__xludf.DUMMYFUNCTION("""COMPUTED_VALUE"""),77.0)</f>
        <v>77</v>
      </c>
    </row>
    <row r="28">
      <c r="A28" s="47">
        <v>26.0</v>
      </c>
      <c r="B28" s="52" t="str">
        <f>IFERROR(__xludf.DUMMYFUNCTION("""COMPUTED_VALUE"""),"Cauy Walters")</f>
        <v>Cauy Walters</v>
      </c>
      <c r="C28" s="52">
        <f>IFERROR(__xludf.DUMMYFUNCTION("""COMPUTED_VALUE"""),6.0)</f>
        <v>6</v>
      </c>
      <c r="D28" s="52">
        <f>IFERROR(__xludf.DUMMYFUNCTION("""COMPUTED_VALUE"""),5.0)</f>
        <v>5</v>
      </c>
      <c r="E28" s="52">
        <f>IFERROR(__xludf.DUMMYFUNCTION("""COMPUTED_VALUE"""),3.0)</f>
        <v>3</v>
      </c>
      <c r="F28" s="52">
        <f>IFERROR(__xludf.DUMMYFUNCTION("""COMPUTED_VALUE"""),3.0)</f>
        <v>3</v>
      </c>
      <c r="G28" s="52">
        <f>IFERROR(__xludf.DUMMYFUNCTION("""COMPUTED_VALUE"""),4.0)</f>
        <v>4</v>
      </c>
      <c r="H28" s="52">
        <f>IFERROR(__xludf.DUMMYFUNCTION("""COMPUTED_VALUE"""),6.0)</f>
        <v>6</v>
      </c>
      <c r="I28" s="52">
        <f>IFERROR(__xludf.DUMMYFUNCTION("""COMPUTED_VALUE"""),5.0)</f>
        <v>5</v>
      </c>
      <c r="J28" s="52">
        <f>IFERROR(__xludf.DUMMYFUNCTION("""COMPUTED_VALUE"""),6.0)</f>
        <v>6</v>
      </c>
      <c r="K28" s="52">
        <f>IFERROR(__xludf.DUMMYFUNCTION("""COMPUTED_VALUE"""),4.0)</f>
        <v>4</v>
      </c>
      <c r="L28" s="52">
        <f>IFERROR(__xludf.DUMMYFUNCTION("""COMPUTED_VALUE"""),42.0)</f>
        <v>42</v>
      </c>
      <c r="M28" s="52">
        <f>IFERROR(__xludf.DUMMYFUNCTION("""COMPUTED_VALUE"""),6.0)</f>
        <v>6</v>
      </c>
      <c r="N28" s="52">
        <f>IFERROR(__xludf.DUMMYFUNCTION("""COMPUTED_VALUE"""),3.0)</f>
        <v>3</v>
      </c>
      <c r="O28" s="52">
        <f>IFERROR(__xludf.DUMMYFUNCTION("""COMPUTED_VALUE"""),6.0)</f>
        <v>6</v>
      </c>
      <c r="P28" s="52">
        <f>IFERROR(__xludf.DUMMYFUNCTION("""COMPUTED_VALUE"""),3.0)</f>
        <v>3</v>
      </c>
      <c r="Q28" s="52">
        <f>IFERROR(__xludf.DUMMYFUNCTION("""COMPUTED_VALUE"""),4.0)</f>
        <v>4</v>
      </c>
      <c r="R28" s="52">
        <f>IFERROR(__xludf.DUMMYFUNCTION("""COMPUTED_VALUE"""),4.0)</f>
        <v>4</v>
      </c>
      <c r="S28" s="52">
        <f>IFERROR(__xludf.DUMMYFUNCTION("""COMPUTED_VALUE"""),6.0)</f>
        <v>6</v>
      </c>
      <c r="T28" s="52">
        <f>IFERROR(__xludf.DUMMYFUNCTION("""COMPUTED_VALUE"""),3.0)</f>
        <v>3</v>
      </c>
      <c r="U28" s="52">
        <f>IFERROR(__xludf.DUMMYFUNCTION("""COMPUTED_VALUE"""),4.0)</f>
        <v>4</v>
      </c>
      <c r="V28" s="52">
        <f>IFERROR(__xludf.DUMMYFUNCTION("""COMPUTED_VALUE"""),39.0)</f>
        <v>39</v>
      </c>
      <c r="W28" s="52">
        <f>IFERROR(__xludf.DUMMYFUNCTION("""COMPUTED_VALUE"""),81.0)</f>
        <v>81</v>
      </c>
    </row>
    <row r="29">
      <c r="A29" s="47">
        <v>27.0</v>
      </c>
      <c r="B29" s="52" t="str">
        <f>IFERROR(__xludf.DUMMYFUNCTION("""COMPUTED_VALUE"""),"Luca Gisler")</f>
        <v>Luca Gisler</v>
      </c>
      <c r="C29" s="52">
        <f>IFERROR(__xludf.DUMMYFUNCTION("""COMPUTED_VALUE"""),4.0)</f>
        <v>4</v>
      </c>
      <c r="D29" s="52">
        <f>IFERROR(__xludf.DUMMYFUNCTION("""COMPUTED_VALUE"""),5.0)</f>
        <v>5</v>
      </c>
      <c r="E29" s="52">
        <f>IFERROR(__xludf.DUMMYFUNCTION("""COMPUTED_VALUE"""),4.0)</f>
        <v>4</v>
      </c>
      <c r="F29" s="52">
        <f>IFERROR(__xludf.DUMMYFUNCTION("""COMPUTED_VALUE"""),4.0)</f>
        <v>4</v>
      </c>
      <c r="G29" s="52">
        <f>IFERROR(__xludf.DUMMYFUNCTION("""COMPUTED_VALUE"""),4.0)</f>
        <v>4</v>
      </c>
      <c r="H29" s="52">
        <f>IFERROR(__xludf.DUMMYFUNCTION("""COMPUTED_VALUE"""),4.0)</f>
        <v>4</v>
      </c>
      <c r="I29" s="52">
        <f>IFERROR(__xludf.DUMMYFUNCTION("""COMPUTED_VALUE"""),3.0)</f>
        <v>3</v>
      </c>
      <c r="J29" s="52">
        <f>IFERROR(__xludf.DUMMYFUNCTION("""COMPUTED_VALUE"""),4.0)</f>
        <v>4</v>
      </c>
      <c r="K29" s="52">
        <f>IFERROR(__xludf.DUMMYFUNCTION("""COMPUTED_VALUE"""),4.0)</f>
        <v>4</v>
      </c>
      <c r="L29" s="52">
        <f>IFERROR(__xludf.DUMMYFUNCTION("""COMPUTED_VALUE"""),36.0)</f>
        <v>36</v>
      </c>
      <c r="M29" s="52">
        <f>IFERROR(__xludf.DUMMYFUNCTION("""COMPUTED_VALUE"""),7.0)</f>
        <v>7</v>
      </c>
      <c r="N29" s="52">
        <f>IFERROR(__xludf.DUMMYFUNCTION("""COMPUTED_VALUE"""),4.0)</f>
        <v>4</v>
      </c>
      <c r="O29" s="52">
        <f>IFERROR(__xludf.DUMMYFUNCTION("""COMPUTED_VALUE"""),4.0)</f>
        <v>4</v>
      </c>
      <c r="P29" s="52">
        <f>IFERROR(__xludf.DUMMYFUNCTION("""COMPUTED_VALUE"""),3.0)</f>
        <v>3</v>
      </c>
      <c r="Q29" s="52">
        <f>IFERROR(__xludf.DUMMYFUNCTION("""COMPUTED_VALUE"""),4.0)</f>
        <v>4</v>
      </c>
      <c r="R29" s="52">
        <f>IFERROR(__xludf.DUMMYFUNCTION("""COMPUTED_VALUE"""),4.0)</f>
        <v>4</v>
      </c>
      <c r="S29" s="52">
        <f>IFERROR(__xludf.DUMMYFUNCTION("""COMPUTED_VALUE"""),5.0)</f>
        <v>5</v>
      </c>
      <c r="T29" s="52">
        <f>IFERROR(__xludf.DUMMYFUNCTION("""COMPUTED_VALUE"""),3.0)</f>
        <v>3</v>
      </c>
      <c r="U29" s="52">
        <f>IFERROR(__xludf.DUMMYFUNCTION("""COMPUTED_VALUE"""),4.0)</f>
        <v>4</v>
      </c>
      <c r="V29" s="52">
        <f>IFERROR(__xludf.DUMMYFUNCTION("""COMPUTED_VALUE"""),38.0)</f>
        <v>38</v>
      </c>
      <c r="W29" s="52">
        <f>IFERROR(__xludf.DUMMYFUNCTION("""COMPUTED_VALUE"""),74.0)</f>
        <v>74</v>
      </c>
    </row>
    <row r="30">
      <c r="A30" s="47">
        <v>28.0</v>
      </c>
      <c r="B30" s="52" t="str">
        <f>IFERROR(__xludf.DUMMYFUNCTION("""COMPUTED_VALUE"""),"Max Burleson")</f>
        <v>Max Burleson</v>
      </c>
      <c r="C30" s="52">
        <f>IFERROR(__xludf.DUMMYFUNCTION("""COMPUTED_VALUE"""),5.0)</f>
        <v>5</v>
      </c>
      <c r="D30" s="52">
        <f>IFERROR(__xludf.DUMMYFUNCTION("""COMPUTED_VALUE"""),5.0)</f>
        <v>5</v>
      </c>
      <c r="E30" s="52">
        <f>IFERROR(__xludf.DUMMYFUNCTION("""COMPUTED_VALUE"""),4.0)</f>
        <v>4</v>
      </c>
      <c r="F30" s="52">
        <f>IFERROR(__xludf.DUMMYFUNCTION("""COMPUTED_VALUE"""),6.0)</f>
        <v>6</v>
      </c>
      <c r="G30" s="52">
        <f>IFERROR(__xludf.DUMMYFUNCTION("""COMPUTED_VALUE"""),4.0)</f>
        <v>4</v>
      </c>
      <c r="H30" s="52">
        <f>IFERROR(__xludf.DUMMYFUNCTION("""COMPUTED_VALUE"""),6.0)</f>
        <v>6</v>
      </c>
      <c r="I30" s="52">
        <f>IFERROR(__xludf.DUMMYFUNCTION("""COMPUTED_VALUE"""),4.0)</f>
        <v>4</v>
      </c>
      <c r="J30" s="52">
        <f>IFERROR(__xludf.DUMMYFUNCTION("""COMPUTED_VALUE"""),5.0)</f>
        <v>5</v>
      </c>
      <c r="K30" s="52">
        <f>IFERROR(__xludf.DUMMYFUNCTION("""COMPUTED_VALUE"""),4.0)</f>
        <v>4</v>
      </c>
      <c r="L30" s="52">
        <f>IFERROR(__xludf.DUMMYFUNCTION("""COMPUTED_VALUE"""),43.0)</f>
        <v>43</v>
      </c>
      <c r="M30" s="52">
        <f>IFERROR(__xludf.DUMMYFUNCTION("""COMPUTED_VALUE"""),5.0)</f>
        <v>5</v>
      </c>
      <c r="N30" s="52">
        <f>IFERROR(__xludf.DUMMYFUNCTION("""COMPUTED_VALUE"""),4.0)</f>
        <v>4</v>
      </c>
      <c r="O30" s="52">
        <f>IFERROR(__xludf.DUMMYFUNCTION("""COMPUTED_VALUE"""),4.0)</f>
        <v>4</v>
      </c>
      <c r="P30" s="52">
        <f>IFERROR(__xludf.DUMMYFUNCTION("""COMPUTED_VALUE"""),3.0)</f>
        <v>3</v>
      </c>
      <c r="Q30" s="52">
        <f>IFERROR(__xludf.DUMMYFUNCTION("""COMPUTED_VALUE"""),5.0)</f>
        <v>5</v>
      </c>
      <c r="R30" s="52">
        <f>IFERROR(__xludf.DUMMYFUNCTION("""COMPUTED_VALUE"""),6.0)</f>
        <v>6</v>
      </c>
      <c r="S30" s="52">
        <f>IFERROR(__xludf.DUMMYFUNCTION("""COMPUTED_VALUE"""),6.0)</f>
        <v>6</v>
      </c>
      <c r="T30" s="52">
        <f>IFERROR(__xludf.DUMMYFUNCTION("""COMPUTED_VALUE"""),3.0)</f>
        <v>3</v>
      </c>
      <c r="U30" s="52">
        <f>IFERROR(__xludf.DUMMYFUNCTION("""COMPUTED_VALUE"""),5.0)</f>
        <v>5</v>
      </c>
      <c r="V30" s="52">
        <f>IFERROR(__xludf.DUMMYFUNCTION("""COMPUTED_VALUE"""),41.0)</f>
        <v>41</v>
      </c>
      <c r="W30" s="52">
        <f>IFERROR(__xludf.DUMMYFUNCTION("""COMPUTED_VALUE"""),84.0)</f>
        <v>84</v>
      </c>
    </row>
    <row r="31">
      <c r="A31" s="47">
        <v>29.0</v>
      </c>
      <c r="B31" s="52" t="str">
        <f>IFERROR(__xludf.DUMMYFUNCTION("""COMPUTED_VALUE"""),"Jaden Woodward")</f>
        <v>Jaden Woodward</v>
      </c>
      <c r="C31" s="52">
        <f>IFERROR(__xludf.DUMMYFUNCTION("""COMPUTED_VALUE"""),5.0)</f>
        <v>5</v>
      </c>
      <c r="D31" s="52">
        <f>IFERROR(__xludf.DUMMYFUNCTION("""COMPUTED_VALUE"""),6.0)</f>
        <v>6</v>
      </c>
      <c r="E31" s="52">
        <f>IFERROR(__xludf.DUMMYFUNCTION("""COMPUTED_VALUE"""),4.0)</f>
        <v>4</v>
      </c>
      <c r="F31" s="52">
        <f>IFERROR(__xludf.DUMMYFUNCTION("""COMPUTED_VALUE"""),5.0)</f>
        <v>5</v>
      </c>
      <c r="G31" s="52">
        <f>IFERROR(__xludf.DUMMYFUNCTION("""COMPUTED_VALUE"""),4.0)</f>
        <v>4</v>
      </c>
      <c r="H31" s="52">
        <f>IFERROR(__xludf.DUMMYFUNCTION("""COMPUTED_VALUE"""),5.0)</f>
        <v>5</v>
      </c>
      <c r="I31" s="52">
        <f>IFERROR(__xludf.DUMMYFUNCTION("""COMPUTED_VALUE"""),4.0)</f>
        <v>4</v>
      </c>
      <c r="J31" s="52">
        <f>IFERROR(__xludf.DUMMYFUNCTION("""COMPUTED_VALUE"""),5.0)</f>
        <v>5</v>
      </c>
      <c r="K31" s="52">
        <f>IFERROR(__xludf.DUMMYFUNCTION("""COMPUTED_VALUE"""),6.0)</f>
        <v>6</v>
      </c>
      <c r="L31" s="52">
        <f>IFERROR(__xludf.DUMMYFUNCTION("""COMPUTED_VALUE"""),44.0)</f>
        <v>44</v>
      </c>
      <c r="M31" s="52">
        <f>IFERROR(__xludf.DUMMYFUNCTION("""COMPUTED_VALUE"""),6.0)</f>
        <v>6</v>
      </c>
      <c r="N31" s="52">
        <f>IFERROR(__xludf.DUMMYFUNCTION("""COMPUTED_VALUE"""),4.0)</f>
        <v>4</v>
      </c>
      <c r="O31" s="52">
        <f>IFERROR(__xludf.DUMMYFUNCTION("""COMPUTED_VALUE"""),5.0)</f>
        <v>5</v>
      </c>
      <c r="P31" s="52">
        <f>IFERROR(__xludf.DUMMYFUNCTION("""COMPUTED_VALUE"""),4.0)</f>
        <v>4</v>
      </c>
      <c r="Q31" s="52">
        <f>IFERROR(__xludf.DUMMYFUNCTION("""COMPUTED_VALUE"""),5.0)</f>
        <v>5</v>
      </c>
      <c r="R31" s="52">
        <f>IFERROR(__xludf.DUMMYFUNCTION("""COMPUTED_VALUE"""),4.0)</f>
        <v>4</v>
      </c>
      <c r="S31" s="52">
        <f>IFERROR(__xludf.DUMMYFUNCTION("""COMPUTED_VALUE"""),3.0)</f>
        <v>3</v>
      </c>
      <c r="T31" s="52">
        <f>IFERROR(__xludf.DUMMYFUNCTION("""COMPUTED_VALUE"""),4.0)</f>
        <v>4</v>
      </c>
      <c r="U31" s="52">
        <f>IFERROR(__xludf.DUMMYFUNCTION("""COMPUTED_VALUE"""),4.0)</f>
        <v>4</v>
      </c>
      <c r="V31" s="52">
        <f>IFERROR(__xludf.DUMMYFUNCTION("""COMPUTED_VALUE"""),39.0)</f>
        <v>39</v>
      </c>
      <c r="W31" s="52">
        <f>IFERROR(__xludf.DUMMYFUNCTION("""COMPUTED_VALUE"""),83.0)</f>
        <v>83</v>
      </c>
    </row>
    <row r="32">
      <c r="A32" s="47">
        <v>30.0</v>
      </c>
      <c r="B32" s="52" t="str">
        <f>IFERROR(__xludf.DUMMYFUNCTION("""COMPUTED_VALUE"""),"Thomas Benninghoff")</f>
        <v>Thomas Benninghoff</v>
      </c>
      <c r="C32" s="52">
        <f>IFERROR(__xludf.DUMMYFUNCTION("""COMPUTED_VALUE"""),4.0)</f>
        <v>4</v>
      </c>
      <c r="D32" s="52">
        <f>IFERROR(__xludf.DUMMYFUNCTION("""COMPUTED_VALUE"""),6.0)</f>
        <v>6</v>
      </c>
      <c r="E32" s="52">
        <f>IFERROR(__xludf.DUMMYFUNCTION("""COMPUTED_VALUE"""),3.0)</f>
        <v>3</v>
      </c>
      <c r="F32" s="52">
        <f>IFERROR(__xludf.DUMMYFUNCTION("""COMPUTED_VALUE"""),5.0)</f>
        <v>5</v>
      </c>
      <c r="G32" s="52">
        <f>IFERROR(__xludf.DUMMYFUNCTION("""COMPUTED_VALUE"""),4.0)</f>
        <v>4</v>
      </c>
      <c r="H32" s="52">
        <f>IFERROR(__xludf.DUMMYFUNCTION("""COMPUTED_VALUE"""),6.0)</f>
        <v>6</v>
      </c>
      <c r="I32" s="52">
        <f>IFERROR(__xludf.DUMMYFUNCTION("""COMPUTED_VALUE"""),3.0)</f>
        <v>3</v>
      </c>
      <c r="J32" s="52">
        <f>IFERROR(__xludf.DUMMYFUNCTION("""COMPUTED_VALUE"""),5.0)</f>
        <v>5</v>
      </c>
      <c r="K32" s="52">
        <f>IFERROR(__xludf.DUMMYFUNCTION("""COMPUTED_VALUE"""),5.0)</f>
        <v>5</v>
      </c>
      <c r="L32" s="52">
        <f>IFERROR(__xludf.DUMMYFUNCTION("""COMPUTED_VALUE"""),41.0)</f>
        <v>41</v>
      </c>
      <c r="M32" s="52">
        <f>IFERROR(__xludf.DUMMYFUNCTION("""COMPUTED_VALUE"""),7.0)</f>
        <v>7</v>
      </c>
      <c r="N32" s="52">
        <f>IFERROR(__xludf.DUMMYFUNCTION("""COMPUTED_VALUE"""),4.0)</f>
        <v>4</v>
      </c>
      <c r="O32" s="52">
        <f>IFERROR(__xludf.DUMMYFUNCTION("""COMPUTED_VALUE"""),4.0)</f>
        <v>4</v>
      </c>
      <c r="P32" s="52">
        <f>IFERROR(__xludf.DUMMYFUNCTION("""COMPUTED_VALUE"""),3.0)</f>
        <v>3</v>
      </c>
      <c r="Q32" s="52">
        <f>IFERROR(__xludf.DUMMYFUNCTION("""COMPUTED_VALUE"""),4.0)</f>
        <v>4</v>
      </c>
      <c r="R32" s="52">
        <f>IFERROR(__xludf.DUMMYFUNCTION("""COMPUTED_VALUE"""),4.0)</f>
        <v>4</v>
      </c>
      <c r="S32" s="52">
        <f>IFERROR(__xludf.DUMMYFUNCTION("""COMPUTED_VALUE"""),10.0)</f>
        <v>10</v>
      </c>
      <c r="T32" s="52">
        <f>IFERROR(__xludf.DUMMYFUNCTION("""COMPUTED_VALUE"""),3.0)</f>
        <v>3</v>
      </c>
      <c r="U32" s="52">
        <f>IFERROR(__xludf.DUMMYFUNCTION("""COMPUTED_VALUE"""),5.0)</f>
        <v>5</v>
      </c>
      <c r="V32" s="52">
        <f>IFERROR(__xludf.DUMMYFUNCTION("""COMPUTED_VALUE"""),44.0)</f>
        <v>44</v>
      </c>
      <c r="W32" s="52">
        <f>IFERROR(__xludf.DUMMYFUNCTION("""COMPUTED_VALUE"""),85.0)</f>
        <v>85</v>
      </c>
    </row>
    <row r="33">
      <c r="A33" s="47">
        <v>31.0</v>
      </c>
      <c r="B33" s="52" t="str">
        <f>IFERROR(__xludf.DUMMYFUNCTION("""COMPUTED_VALUE"""),"Luke O'Dell")</f>
        <v>Luke O'Dell</v>
      </c>
      <c r="C33" s="52">
        <f>IFERROR(__xludf.DUMMYFUNCTION("""COMPUTED_VALUE"""),5.0)</f>
        <v>5</v>
      </c>
      <c r="D33" s="52">
        <f>IFERROR(__xludf.DUMMYFUNCTION("""COMPUTED_VALUE"""),5.0)</f>
        <v>5</v>
      </c>
      <c r="E33" s="52">
        <f>IFERROR(__xludf.DUMMYFUNCTION("""COMPUTED_VALUE"""),3.0)</f>
        <v>3</v>
      </c>
      <c r="F33" s="52">
        <f>IFERROR(__xludf.DUMMYFUNCTION("""COMPUTED_VALUE"""),5.0)</f>
        <v>5</v>
      </c>
      <c r="G33" s="52">
        <f>IFERROR(__xludf.DUMMYFUNCTION("""COMPUTED_VALUE"""),5.0)</f>
        <v>5</v>
      </c>
      <c r="H33" s="52">
        <f>IFERROR(__xludf.DUMMYFUNCTION("""COMPUTED_VALUE"""),4.0)</f>
        <v>4</v>
      </c>
      <c r="I33" s="52">
        <f>IFERROR(__xludf.DUMMYFUNCTION("""COMPUTED_VALUE"""),3.0)</f>
        <v>3</v>
      </c>
      <c r="J33" s="52">
        <f>IFERROR(__xludf.DUMMYFUNCTION("""COMPUTED_VALUE"""),4.0)</f>
        <v>4</v>
      </c>
      <c r="K33" s="52">
        <f>IFERROR(__xludf.DUMMYFUNCTION("""COMPUTED_VALUE"""),4.0)</f>
        <v>4</v>
      </c>
      <c r="L33" s="52">
        <f>IFERROR(__xludf.DUMMYFUNCTION("""COMPUTED_VALUE"""),38.0)</f>
        <v>38</v>
      </c>
      <c r="M33" s="52">
        <f>IFERROR(__xludf.DUMMYFUNCTION("""COMPUTED_VALUE"""),6.0)</f>
        <v>6</v>
      </c>
      <c r="N33" s="52">
        <f>IFERROR(__xludf.DUMMYFUNCTION("""COMPUTED_VALUE"""),4.0)</f>
        <v>4</v>
      </c>
      <c r="O33" s="52">
        <f>IFERROR(__xludf.DUMMYFUNCTION("""COMPUTED_VALUE"""),3.0)</f>
        <v>3</v>
      </c>
      <c r="P33" s="52">
        <f>IFERROR(__xludf.DUMMYFUNCTION("""COMPUTED_VALUE"""),3.0)</f>
        <v>3</v>
      </c>
      <c r="Q33" s="52">
        <f>IFERROR(__xludf.DUMMYFUNCTION("""COMPUTED_VALUE"""),3.0)</f>
        <v>3</v>
      </c>
      <c r="R33" s="52">
        <f>IFERROR(__xludf.DUMMYFUNCTION("""COMPUTED_VALUE"""),4.0)</f>
        <v>4</v>
      </c>
      <c r="S33" s="52">
        <f>IFERROR(__xludf.DUMMYFUNCTION("""COMPUTED_VALUE"""),6.0)</f>
        <v>6</v>
      </c>
      <c r="T33" s="52">
        <f>IFERROR(__xludf.DUMMYFUNCTION("""COMPUTED_VALUE"""),3.0)</f>
        <v>3</v>
      </c>
      <c r="U33" s="52">
        <f>IFERROR(__xludf.DUMMYFUNCTION("""COMPUTED_VALUE"""),6.0)</f>
        <v>6</v>
      </c>
      <c r="V33" s="52">
        <f>IFERROR(__xludf.DUMMYFUNCTION("""COMPUTED_VALUE"""),38.0)</f>
        <v>38</v>
      </c>
      <c r="W33" s="52">
        <f>IFERROR(__xludf.DUMMYFUNCTION("""COMPUTED_VALUE"""),76.0)</f>
        <v>76</v>
      </c>
    </row>
    <row r="34">
      <c r="A34" s="47">
        <v>32.0</v>
      </c>
      <c r="B34" s="52" t="str">
        <f>IFERROR(__xludf.DUMMYFUNCTION("""COMPUTED_VALUE"""),"Elijah Brinton")</f>
        <v>Elijah Brinton</v>
      </c>
      <c r="C34" s="52">
        <f>IFERROR(__xludf.DUMMYFUNCTION("""COMPUTED_VALUE"""),3.0)</f>
        <v>3</v>
      </c>
      <c r="D34" s="52">
        <f>IFERROR(__xludf.DUMMYFUNCTION("""COMPUTED_VALUE"""),5.0)</f>
        <v>5</v>
      </c>
      <c r="E34" s="52">
        <f>IFERROR(__xludf.DUMMYFUNCTION("""COMPUTED_VALUE"""),5.0)</f>
        <v>5</v>
      </c>
      <c r="F34" s="52">
        <f>IFERROR(__xludf.DUMMYFUNCTION("""COMPUTED_VALUE"""),6.0)</f>
        <v>6</v>
      </c>
      <c r="G34" s="52">
        <f>IFERROR(__xludf.DUMMYFUNCTION("""COMPUTED_VALUE"""),4.0)</f>
        <v>4</v>
      </c>
      <c r="H34" s="52">
        <f>IFERROR(__xludf.DUMMYFUNCTION("""COMPUTED_VALUE"""),4.0)</f>
        <v>4</v>
      </c>
      <c r="I34" s="52">
        <f>IFERROR(__xludf.DUMMYFUNCTION("""COMPUTED_VALUE"""),4.0)</f>
        <v>4</v>
      </c>
      <c r="J34" s="52">
        <f>IFERROR(__xludf.DUMMYFUNCTION("""COMPUTED_VALUE"""),4.0)</f>
        <v>4</v>
      </c>
      <c r="K34" s="52">
        <f>IFERROR(__xludf.DUMMYFUNCTION("""COMPUTED_VALUE"""),4.0)</f>
        <v>4</v>
      </c>
      <c r="L34" s="52">
        <f>IFERROR(__xludf.DUMMYFUNCTION("""COMPUTED_VALUE"""),39.0)</f>
        <v>39</v>
      </c>
      <c r="M34" s="52">
        <f>IFERROR(__xludf.DUMMYFUNCTION("""COMPUTED_VALUE"""),7.0)</f>
        <v>7</v>
      </c>
      <c r="N34" s="52">
        <f>IFERROR(__xludf.DUMMYFUNCTION("""COMPUTED_VALUE"""),4.0)</f>
        <v>4</v>
      </c>
      <c r="O34" s="52">
        <f>IFERROR(__xludf.DUMMYFUNCTION("""COMPUTED_VALUE"""),4.0)</f>
        <v>4</v>
      </c>
      <c r="P34" s="52">
        <f>IFERROR(__xludf.DUMMYFUNCTION("""COMPUTED_VALUE"""),3.0)</f>
        <v>3</v>
      </c>
      <c r="Q34" s="52">
        <f>IFERROR(__xludf.DUMMYFUNCTION("""COMPUTED_VALUE"""),5.0)</f>
        <v>5</v>
      </c>
      <c r="R34" s="52">
        <f>IFERROR(__xludf.DUMMYFUNCTION("""COMPUTED_VALUE"""),5.0)</f>
        <v>5</v>
      </c>
      <c r="S34" s="52">
        <f>IFERROR(__xludf.DUMMYFUNCTION("""COMPUTED_VALUE"""),8.0)</f>
        <v>8</v>
      </c>
      <c r="T34" s="52">
        <f>IFERROR(__xludf.DUMMYFUNCTION("""COMPUTED_VALUE"""),4.0)</f>
        <v>4</v>
      </c>
      <c r="U34" s="52">
        <f>IFERROR(__xludf.DUMMYFUNCTION("""COMPUTED_VALUE"""),4.0)</f>
        <v>4</v>
      </c>
      <c r="V34" s="52">
        <f>IFERROR(__xludf.DUMMYFUNCTION("""COMPUTED_VALUE"""),44.0)</f>
        <v>44</v>
      </c>
      <c r="W34" s="52">
        <f>IFERROR(__xludf.DUMMYFUNCTION("""COMPUTED_VALUE"""),83.0)</f>
        <v>83</v>
      </c>
    </row>
    <row r="35">
      <c r="A35" s="47">
        <v>33.0</v>
      </c>
      <c r="B35" s="52" t="str">
        <f>IFERROR(__xludf.DUMMYFUNCTION("""COMPUTED_VALUE"""),"Tanner Story")</f>
        <v>Tanner Story</v>
      </c>
      <c r="C35" s="52">
        <f>IFERROR(__xludf.DUMMYFUNCTION("""COMPUTED_VALUE"""),4.0)</f>
        <v>4</v>
      </c>
      <c r="D35" s="52">
        <f>IFERROR(__xludf.DUMMYFUNCTION("""COMPUTED_VALUE"""),6.0)</f>
        <v>6</v>
      </c>
      <c r="E35" s="52">
        <f>IFERROR(__xludf.DUMMYFUNCTION("""COMPUTED_VALUE"""),3.0)</f>
        <v>3</v>
      </c>
      <c r="F35" s="52">
        <f>IFERROR(__xludf.DUMMYFUNCTION("""COMPUTED_VALUE"""),6.0)</f>
        <v>6</v>
      </c>
      <c r="G35" s="52">
        <f>IFERROR(__xludf.DUMMYFUNCTION("""COMPUTED_VALUE"""),4.0)</f>
        <v>4</v>
      </c>
      <c r="H35" s="52">
        <f>IFERROR(__xludf.DUMMYFUNCTION("""COMPUTED_VALUE"""),5.0)</f>
        <v>5</v>
      </c>
      <c r="I35" s="52">
        <f>IFERROR(__xludf.DUMMYFUNCTION("""COMPUTED_VALUE"""),5.0)</f>
        <v>5</v>
      </c>
      <c r="J35" s="52">
        <f>IFERROR(__xludf.DUMMYFUNCTION("""COMPUTED_VALUE"""),4.0)</f>
        <v>4</v>
      </c>
      <c r="K35" s="52">
        <f>IFERROR(__xludf.DUMMYFUNCTION("""COMPUTED_VALUE"""),4.0)</f>
        <v>4</v>
      </c>
      <c r="L35" s="52">
        <f>IFERROR(__xludf.DUMMYFUNCTION("""COMPUTED_VALUE"""),41.0)</f>
        <v>41</v>
      </c>
      <c r="M35" s="52">
        <f>IFERROR(__xludf.DUMMYFUNCTION("""COMPUTED_VALUE"""),7.0)</f>
        <v>7</v>
      </c>
      <c r="N35" s="52">
        <f>IFERROR(__xludf.DUMMYFUNCTION("""COMPUTED_VALUE"""),6.0)</f>
        <v>6</v>
      </c>
      <c r="O35" s="52">
        <f>IFERROR(__xludf.DUMMYFUNCTION("""COMPUTED_VALUE"""),4.0)</f>
        <v>4</v>
      </c>
      <c r="P35" s="52">
        <f>IFERROR(__xludf.DUMMYFUNCTION("""COMPUTED_VALUE"""),4.0)</f>
        <v>4</v>
      </c>
      <c r="Q35" s="52">
        <f>IFERROR(__xludf.DUMMYFUNCTION("""COMPUTED_VALUE"""),5.0)</f>
        <v>5</v>
      </c>
      <c r="R35" s="52">
        <f>IFERROR(__xludf.DUMMYFUNCTION("""COMPUTED_VALUE"""),4.0)</f>
        <v>4</v>
      </c>
      <c r="S35" s="52">
        <f>IFERROR(__xludf.DUMMYFUNCTION("""COMPUTED_VALUE"""),6.0)</f>
        <v>6</v>
      </c>
      <c r="T35" s="52">
        <f>IFERROR(__xludf.DUMMYFUNCTION("""COMPUTED_VALUE"""),4.0)</f>
        <v>4</v>
      </c>
      <c r="U35" s="52">
        <f>IFERROR(__xludf.DUMMYFUNCTION("""COMPUTED_VALUE"""),7.0)</f>
        <v>7</v>
      </c>
      <c r="V35" s="52">
        <f>IFERROR(__xludf.DUMMYFUNCTION("""COMPUTED_VALUE"""),47.0)</f>
        <v>47</v>
      </c>
      <c r="W35" s="52">
        <f>IFERROR(__xludf.DUMMYFUNCTION("""COMPUTED_VALUE"""),88.0)</f>
        <v>88</v>
      </c>
    </row>
    <row r="36">
      <c r="A36" s="47">
        <v>34.0</v>
      </c>
      <c r="B36" s="52" t="str">
        <f>IFERROR(__xludf.DUMMYFUNCTION("""COMPUTED_VALUE"""),"Brock Heusinkvelt")</f>
        <v>Brock Heusinkvelt</v>
      </c>
      <c r="C36" s="52">
        <f>IFERROR(__xludf.DUMMYFUNCTION("""COMPUTED_VALUE"""),4.0)</f>
        <v>4</v>
      </c>
      <c r="D36" s="52">
        <f>IFERROR(__xludf.DUMMYFUNCTION("""COMPUTED_VALUE"""),7.0)</f>
        <v>7</v>
      </c>
      <c r="E36" s="52">
        <f>IFERROR(__xludf.DUMMYFUNCTION("""COMPUTED_VALUE"""),4.0)</f>
        <v>4</v>
      </c>
      <c r="F36" s="52">
        <f>IFERROR(__xludf.DUMMYFUNCTION("""COMPUTED_VALUE"""),6.0)</f>
        <v>6</v>
      </c>
      <c r="G36" s="52">
        <f>IFERROR(__xludf.DUMMYFUNCTION("""COMPUTED_VALUE"""),5.0)</f>
        <v>5</v>
      </c>
      <c r="H36" s="52">
        <f>IFERROR(__xludf.DUMMYFUNCTION("""COMPUTED_VALUE"""),4.0)</f>
        <v>4</v>
      </c>
      <c r="I36" s="52">
        <f>IFERROR(__xludf.DUMMYFUNCTION("""COMPUTED_VALUE"""),3.0)</f>
        <v>3</v>
      </c>
      <c r="J36" s="52">
        <f>IFERROR(__xludf.DUMMYFUNCTION("""COMPUTED_VALUE"""),5.0)</f>
        <v>5</v>
      </c>
      <c r="K36" s="52">
        <f>IFERROR(__xludf.DUMMYFUNCTION("""COMPUTED_VALUE"""),4.0)</f>
        <v>4</v>
      </c>
      <c r="L36" s="52">
        <f>IFERROR(__xludf.DUMMYFUNCTION("""COMPUTED_VALUE"""),42.0)</f>
        <v>42</v>
      </c>
      <c r="M36" s="52">
        <f>IFERROR(__xludf.DUMMYFUNCTION("""COMPUTED_VALUE"""),6.0)</f>
        <v>6</v>
      </c>
      <c r="N36" s="52">
        <f>IFERROR(__xludf.DUMMYFUNCTION("""COMPUTED_VALUE"""),5.0)</f>
        <v>5</v>
      </c>
      <c r="O36" s="52">
        <f>IFERROR(__xludf.DUMMYFUNCTION("""COMPUTED_VALUE"""),4.0)</f>
        <v>4</v>
      </c>
      <c r="P36" s="52">
        <f>IFERROR(__xludf.DUMMYFUNCTION("""COMPUTED_VALUE"""),3.0)</f>
        <v>3</v>
      </c>
      <c r="Q36" s="52">
        <f>IFERROR(__xludf.DUMMYFUNCTION("""COMPUTED_VALUE"""),4.0)</f>
        <v>4</v>
      </c>
      <c r="R36" s="52">
        <f>IFERROR(__xludf.DUMMYFUNCTION("""COMPUTED_VALUE"""),6.0)</f>
        <v>6</v>
      </c>
      <c r="S36" s="52">
        <f>IFERROR(__xludf.DUMMYFUNCTION("""COMPUTED_VALUE"""),7.0)</f>
        <v>7</v>
      </c>
      <c r="T36" s="52">
        <f>IFERROR(__xludf.DUMMYFUNCTION("""COMPUTED_VALUE"""),4.0)</f>
        <v>4</v>
      </c>
      <c r="U36" s="52">
        <f>IFERROR(__xludf.DUMMYFUNCTION("""COMPUTED_VALUE"""),4.0)</f>
        <v>4</v>
      </c>
      <c r="V36" s="52">
        <f>IFERROR(__xludf.DUMMYFUNCTION("""COMPUTED_VALUE"""),43.0)</f>
        <v>43</v>
      </c>
      <c r="W36" s="52">
        <f>IFERROR(__xludf.DUMMYFUNCTION("""COMPUTED_VALUE"""),85.0)</f>
        <v>85</v>
      </c>
    </row>
    <row r="37">
      <c r="A37" s="47">
        <v>35.0</v>
      </c>
      <c r="B37" s="52" t="str">
        <f>IFERROR(__xludf.DUMMYFUNCTION("""COMPUTED_VALUE"""),"Tucker McDonald")</f>
        <v>Tucker McDonald</v>
      </c>
      <c r="C37" s="52">
        <f>IFERROR(__xludf.DUMMYFUNCTION("""COMPUTED_VALUE"""),3.0)</f>
        <v>3</v>
      </c>
      <c r="D37" s="52">
        <f>IFERROR(__xludf.DUMMYFUNCTION("""COMPUTED_VALUE"""),7.0)</f>
        <v>7</v>
      </c>
      <c r="E37" s="52">
        <f>IFERROR(__xludf.DUMMYFUNCTION("""COMPUTED_VALUE"""),3.0)</f>
        <v>3</v>
      </c>
      <c r="F37" s="52">
        <f>IFERROR(__xludf.DUMMYFUNCTION("""COMPUTED_VALUE"""),4.0)</f>
        <v>4</v>
      </c>
      <c r="G37" s="52">
        <f>IFERROR(__xludf.DUMMYFUNCTION("""COMPUTED_VALUE"""),7.0)</f>
        <v>7</v>
      </c>
      <c r="H37" s="52">
        <f>IFERROR(__xludf.DUMMYFUNCTION("""COMPUTED_VALUE"""),4.0)</f>
        <v>4</v>
      </c>
      <c r="I37" s="52">
        <f>IFERROR(__xludf.DUMMYFUNCTION("""COMPUTED_VALUE"""),5.0)</f>
        <v>5</v>
      </c>
      <c r="J37" s="52">
        <f>IFERROR(__xludf.DUMMYFUNCTION("""COMPUTED_VALUE"""),4.0)</f>
        <v>4</v>
      </c>
      <c r="K37" s="52">
        <f>IFERROR(__xludf.DUMMYFUNCTION("""COMPUTED_VALUE"""),4.0)</f>
        <v>4</v>
      </c>
      <c r="L37" s="52">
        <f>IFERROR(__xludf.DUMMYFUNCTION("""COMPUTED_VALUE"""),41.0)</f>
        <v>41</v>
      </c>
      <c r="M37" s="52">
        <f>IFERROR(__xludf.DUMMYFUNCTION("""COMPUTED_VALUE"""),5.0)</f>
        <v>5</v>
      </c>
      <c r="N37" s="52">
        <f>IFERROR(__xludf.DUMMYFUNCTION("""COMPUTED_VALUE"""),4.0)</f>
        <v>4</v>
      </c>
      <c r="O37" s="52">
        <f>IFERROR(__xludf.DUMMYFUNCTION("""COMPUTED_VALUE"""),4.0)</f>
        <v>4</v>
      </c>
      <c r="P37" s="52">
        <f>IFERROR(__xludf.DUMMYFUNCTION("""COMPUTED_VALUE"""),3.0)</f>
        <v>3</v>
      </c>
      <c r="Q37" s="52">
        <f>IFERROR(__xludf.DUMMYFUNCTION("""COMPUTED_VALUE"""),4.0)</f>
        <v>4</v>
      </c>
      <c r="R37" s="52">
        <f>IFERROR(__xludf.DUMMYFUNCTION("""COMPUTED_VALUE"""),4.0)</f>
        <v>4</v>
      </c>
      <c r="S37" s="52">
        <f>IFERROR(__xludf.DUMMYFUNCTION("""COMPUTED_VALUE"""),5.0)</f>
        <v>5</v>
      </c>
      <c r="T37" s="52">
        <f>IFERROR(__xludf.DUMMYFUNCTION("""COMPUTED_VALUE"""),3.0)</f>
        <v>3</v>
      </c>
      <c r="U37" s="52">
        <f>IFERROR(__xludf.DUMMYFUNCTION("""COMPUTED_VALUE"""),5.0)</f>
        <v>5</v>
      </c>
      <c r="V37" s="52">
        <f>IFERROR(__xludf.DUMMYFUNCTION("""COMPUTED_VALUE"""),37.0)</f>
        <v>37</v>
      </c>
      <c r="W37" s="52">
        <f>IFERROR(__xludf.DUMMYFUNCTION("""COMPUTED_VALUE"""),78.0)</f>
        <v>78</v>
      </c>
    </row>
    <row r="38">
      <c r="A38" s="47">
        <v>36.0</v>
      </c>
      <c r="B38" s="52" t="str">
        <f>IFERROR(__xludf.DUMMYFUNCTION("""COMPUTED_VALUE"""),"Blake Skoumal")</f>
        <v>Blake Skoumal</v>
      </c>
      <c r="C38" s="52">
        <f>IFERROR(__xludf.DUMMYFUNCTION("""COMPUTED_VALUE"""),4.0)</f>
        <v>4</v>
      </c>
      <c r="D38" s="52">
        <f>IFERROR(__xludf.DUMMYFUNCTION("""COMPUTED_VALUE"""),6.0)</f>
        <v>6</v>
      </c>
      <c r="E38" s="52">
        <f>IFERROR(__xludf.DUMMYFUNCTION("""COMPUTED_VALUE"""),4.0)</f>
        <v>4</v>
      </c>
      <c r="F38" s="52">
        <f>IFERROR(__xludf.DUMMYFUNCTION("""COMPUTED_VALUE"""),4.0)</f>
        <v>4</v>
      </c>
      <c r="G38" s="52">
        <f>IFERROR(__xludf.DUMMYFUNCTION("""COMPUTED_VALUE"""),4.0)</f>
        <v>4</v>
      </c>
      <c r="H38" s="52">
        <f>IFERROR(__xludf.DUMMYFUNCTION("""COMPUTED_VALUE"""),4.0)</f>
        <v>4</v>
      </c>
      <c r="I38" s="52">
        <f>IFERROR(__xludf.DUMMYFUNCTION("""COMPUTED_VALUE"""),3.0)</f>
        <v>3</v>
      </c>
      <c r="J38" s="52">
        <f>IFERROR(__xludf.DUMMYFUNCTION("""COMPUTED_VALUE"""),5.0)</f>
        <v>5</v>
      </c>
      <c r="K38" s="52">
        <f>IFERROR(__xludf.DUMMYFUNCTION("""COMPUTED_VALUE"""),3.0)</f>
        <v>3</v>
      </c>
      <c r="L38" s="52">
        <f>IFERROR(__xludf.DUMMYFUNCTION("""COMPUTED_VALUE"""),37.0)</f>
        <v>37</v>
      </c>
      <c r="M38" s="52">
        <f>IFERROR(__xludf.DUMMYFUNCTION("""COMPUTED_VALUE"""),5.0)</f>
        <v>5</v>
      </c>
      <c r="N38" s="52">
        <f>IFERROR(__xludf.DUMMYFUNCTION("""COMPUTED_VALUE"""),4.0)</f>
        <v>4</v>
      </c>
      <c r="O38" s="52">
        <f>IFERROR(__xludf.DUMMYFUNCTION("""COMPUTED_VALUE"""),5.0)</f>
        <v>5</v>
      </c>
      <c r="P38" s="52">
        <f>IFERROR(__xludf.DUMMYFUNCTION("""COMPUTED_VALUE"""),3.0)</f>
        <v>3</v>
      </c>
      <c r="Q38" s="52">
        <f>IFERROR(__xludf.DUMMYFUNCTION("""COMPUTED_VALUE"""),4.0)</f>
        <v>4</v>
      </c>
      <c r="R38" s="52">
        <f>IFERROR(__xludf.DUMMYFUNCTION("""COMPUTED_VALUE"""),5.0)</f>
        <v>5</v>
      </c>
      <c r="S38" s="52">
        <f>IFERROR(__xludf.DUMMYFUNCTION("""COMPUTED_VALUE"""),5.0)</f>
        <v>5</v>
      </c>
      <c r="T38" s="52">
        <f>IFERROR(__xludf.DUMMYFUNCTION("""COMPUTED_VALUE"""),4.0)</f>
        <v>4</v>
      </c>
      <c r="U38" s="52">
        <f>IFERROR(__xludf.DUMMYFUNCTION("""COMPUTED_VALUE"""),5.0)</f>
        <v>5</v>
      </c>
      <c r="V38" s="52">
        <f>IFERROR(__xludf.DUMMYFUNCTION("""COMPUTED_VALUE"""),40.0)</f>
        <v>40</v>
      </c>
      <c r="W38" s="52">
        <f>IFERROR(__xludf.DUMMYFUNCTION("""COMPUTED_VALUE"""),77.0)</f>
        <v>77</v>
      </c>
    </row>
    <row r="39">
      <c r="A39" s="47">
        <v>37.0</v>
      </c>
      <c r="B39" s="52" t="str">
        <f>IFERROR(__xludf.DUMMYFUNCTION("""COMPUTED_VALUE"""),"Juan Florez")</f>
        <v>Juan Florez</v>
      </c>
      <c r="C39" s="52">
        <f>IFERROR(__xludf.DUMMYFUNCTION("""COMPUTED_VALUE"""),3.0)</f>
        <v>3</v>
      </c>
      <c r="D39" s="52">
        <f>IFERROR(__xludf.DUMMYFUNCTION("""COMPUTED_VALUE"""),6.0)</f>
        <v>6</v>
      </c>
      <c r="E39" s="52">
        <f>IFERROR(__xludf.DUMMYFUNCTION("""COMPUTED_VALUE"""),3.0)</f>
        <v>3</v>
      </c>
      <c r="F39" s="52">
        <f>IFERROR(__xludf.DUMMYFUNCTION("""COMPUTED_VALUE"""),5.0)</f>
        <v>5</v>
      </c>
      <c r="G39" s="52">
        <f>IFERROR(__xludf.DUMMYFUNCTION("""COMPUTED_VALUE"""),4.0)</f>
        <v>4</v>
      </c>
      <c r="H39" s="52">
        <f>IFERROR(__xludf.DUMMYFUNCTION("""COMPUTED_VALUE"""),6.0)</f>
        <v>6</v>
      </c>
      <c r="I39" s="52">
        <f>IFERROR(__xludf.DUMMYFUNCTION("""COMPUTED_VALUE"""),4.0)</f>
        <v>4</v>
      </c>
      <c r="J39" s="52">
        <f>IFERROR(__xludf.DUMMYFUNCTION("""COMPUTED_VALUE"""),4.0)</f>
        <v>4</v>
      </c>
      <c r="K39" s="52">
        <f>IFERROR(__xludf.DUMMYFUNCTION("""COMPUTED_VALUE"""),3.0)</f>
        <v>3</v>
      </c>
      <c r="L39" s="52">
        <f>IFERROR(__xludf.DUMMYFUNCTION("""COMPUTED_VALUE"""),38.0)</f>
        <v>38</v>
      </c>
      <c r="M39" s="52">
        <f>IFERROR(__xludf.DUMMYFUNCTION("""COMPUTED_VALUE"""),9.0)</f>
        <v>9</v>
      </c>
      <c r="N39" s="52">
        <f>IFERROR(__xludf.DUMMYFUNCTION("""COMPUTED_VALUE"""),5.0)</f>
        <v>5</v>
      </c>
      <c r="O39" s="52">
        <f>IFERROR(__xludf.DUMMYFUNCTION("""COMPUTED_VALUE"""),4.0)</f>
        <v>4</v>
      </c>
      <c r="P39" s="52">
        <f>IFERROR(__xludf.DUMMYFUNCTION("""COMPUTED_VALUE"""),4.0)</f>
        <v>4</v>
      </c>
      <c r="Q39" s="52">
        <f>IFERROR(__xludf.DUMMYFUNCTION("""COMPUTED_VALUE"""),4.0)</f>
        <v>4</v>
      </c>
      <c r="R39" s="52">
        <f>IFERROR(__xludf.DUMMYFUNCTION("""COMPUTED_VALUE"""),4.0)</f>
        <v>4</v>
      </c>
      <c r="S39" s="52">
        <f>IFERROR(__xludf.DUMMYFUNCTION("""COMPUTED_VALUE"""),5.0)</f>
        <v>5</v>
      </c>
      <c r="T39" s="52">
        <f>IFERROR(__xludf.DUMMYFUNCTION("""COMPUTED_VALUE"""),3.0)</f>
        <v>3</v>
      </c>
      <c r="U39" s="52">
        <f>IFERROR(__xludf.DUMMYFUNCTION("""COMPUTED_VALUE"""),4.0)</f>
        <v>4</v>
      </c>
      <c r="V39" s="52">
        <f>IFERROR(__xludf.DUMMYFUNCTION("""COMPUTED_VALUE"""),42.0)</f>
        <v>42</v>
      </c>
      <c r="W39" s="52">
        <f>IFERROR(__xludf.DUMMYFUNCTION("""COMPUTED_VALUE"""),80.0)</f>
        <v>80</v>
      </c>
    </row>
    <row r="40">
      <c r="A40" s="47">
        <v>38.0</v>
      </c>
      <c r="B40" s="52" t="str">
        <f>IFERROR(__xludf.DUMMYFUNCTION("""COMPUTED_VALUE"""),"Trent Jones")</f>
        <v>Trent Jones</v>
      </c>
      <c r="C40" s="52">
        <f>IFERROR(__xludf.DUMMYFUNCTION("""COMPUTED_VALUE"""),5.0)</f>
        <v>5</v>
      </c>
      <c r="D40" s="52">
        <f>IFERROR(__xludf.DUMMYFUNCTION("""COMPUTED_VALUE"""),9.0)</f>
        <v>9</v>
      </c>
      <c r="E40" s="52">
        <f>IFERROR(__xludf.DUMMYFUNCTION("""COMPUTED_VALUE"""),4.0)</f>
        <v>4</v>
      </c>
      <c r="F40" s="52">
        <f>IFERROR(__xludf.DUMMYFUNCTION("""COMPUTED_VALUE"""),7.0)</f>
        <v>7</v>
      </c>
      <c r="G40" s="52">
        <f>IFERROR(__xludf.DUMMYFUNCTION("""COMPUTED_VALUE"""),6.0)</f>
        <v>6</v>
      </c>
      <c r="H40" s="52">
        <f>IFERROR(__xludf.DUMMYFUNCTION("""COMPUTED_VALUE"""),4.0)</f>
        <v>4</v>
      </c>
      <c r="I40" s="52">
        <f>IFERROR(__xludf.DUMMYFUNCTION("""COMPUTED_VALUE"""),5.0)</f>
        <v>5</v>
      </c>
      <c r="J40" s="52">
        <f>IFERROR(__xludf.DUMMYFUNCTION("""COMPUTED_VALUE"""),4.0)</f>
        <v>4</v>
      </c>
      <c r="K40" s="52">
        <f>IFERROR(__xludf.DUMMYFUNCTION("""COMPUTED_VALUE"""),5.0)</f>
        <v>5</v>
      </c>
      <c r="L40" s="52">
        <f>IFERROR(__xludf.DUMMYFUNCTION("""COMPUTED_VALUE"""),49.0)</f>
        <v>49</v>
      </c>
      <c r="M40" s="52">
        <f>IFERROR(__xludf.DUMMYFUNCTION("""COMPUTED_VALUE"""),8.0)</f>
        <v>8</v>
      </c>
      <c r="N40" s="52">
        <f>IFERROR(__xludf.DUMMYFUNCTION("""COMPUTED_VALUE"""),7.0)</f>
        <v>7</v>
      </c>
      <c r="O40" s="52">
        <f>IFERROR(__xludf.DUMMYFUNCTION("""COMPUTED_VALUE"""),4.0)</f>
        <v>4</v>
      </c>
      <c r="P40" s="52">
        <f>IFERROR(__xludf.DUMMYFUNCTION("""COMPUTED_VALUE"""),5.0)</f>
        <v>5</v>
      </c>
      <c r="Q40" s="52">
        <f>IFERROR(__xludf.DUMMYFUNCTION("""COMPUTED_VALUE"""),7.0)</f>
        <v>7</v>
      </c>
      <c r="R40" s="52">
        <f>IFERROR(__xludf.DUMMYFUNCTION("""COMPUTED_VALUE"""),6.0)</f>
        <v>6</v>
      </c>
      <c r="S40" s="52">
        <f>IFERROR(__xludf.DUMMYFUNCTION("""COMPUTED_VALUE"""),6.0)</f>
        <v>6</v>
      </c>
      <c r="T40" s="52">
        <f>IFERROR(__xludf.DUMMYFUNCTION("""COMPUTED_VALUE"""),4.0)</f>
        <v>4</v>
      </c>
      <c r="U40" s="52">
        <f>IFERROR(__xludf.DUMMYFUNCTION("""COMPUTED_VALUE"""),6.0)</f>
        <v>6</v>
      </c>
      <c r="V40" s="52">
        <f>IFERROR(__xludf.DUMMYFUNCTION("""COMPUTED_VALUE"""),53.0)</f>
        <v>53</v>
      </c>
      <c r="W40" s="52">
        <f>IFERROR(__xludf.DUMMYFUNCTION("""COMPUTED_VALUE"""),102.0)</f>
        <v>102</v>
      </c>
    </row>
    <row r="41">
      <c r="A41" s="47">
        <v>39.0</v>
      </c>
      <c r="B41" s="52" t="str">
        <f>IFERROR(__xludf.DUMMYFUNCTION("""COMPUTED_VALUE"""),"Aaron Delgado")</f>
        <v>Aaron Delgado</v>
      </c>
      <c r="C41" s="52">
        <f>IFERROR(__xludf.DUMMYFUNCTION("""COMPUTED_VALUE"""),5.0)</f>
        <v>5</v>
      </c>
      <c r="D41" s="52">
        <f>IFERROR(__xludf.DUMMYFUNCTION("""COMPUTED_VALUE"""),5.0)</f>
        <v>5</v>
      </c>
      <c r="E41" s="52">
        <f>IFERROR(__xludf.DUMMYFUNCTION("""COMPUTED_VALUE"""),4.0)</f>
        <v>4</v>
      </c>
      <c r="F41" s="52">
        <f>IFERROR(__xludf.DUMMYFUNCTION("""COMPUTED_VALUE"""),4.0)</f>
        <v>4</v>
      </c>
      <c r="G41" s="52">
        <f>IFERROR(__xludf.DUMMYFUNCTION("""COMPUTED_VALUE"""),4.0)</f>
        <v>4</v>
      </c>
      <c r="H41" s="52">
        <f>IFERROR(__xludf.DUMMYFUNCTION("""COMPUTED_VALUE"""),5.0)</f>
        <v>5</v>
      </c>
      <c r="I41" s="52">
        <f>IFERROR(__xludf.DUMMYFUNCTION("""COMPUTED_VALUE"""),4.0)</f>
        <v>4</v>
      </c>
      <c r="J41" s="52">
        <f>IFERROR(__xludf.DUMMYFUNCTION("""COMPUTED_VALUE"""),5.0)</f>
        <v>5</v>
      </c>
      <c r="K41" s="52">
        <f>IFERROR(__xludf.DUMMYFUNCTION("""COMPUTED_VALUE"""),4.0)</f>
        <v>4</v>
      </c>
      <c r="L41" s="52">
        <f>IFERROR(__xludf.DUMMYFUNCTION("""COMPUTED_VALUE"""),40.0)</f>
        <v>40</v>
      </c>
      <c r="M41" s="52">
        <f>IFERROR(__xludf.DUMMYFUNCTION("""COMPUTED_VALUE"""),5.0)</f>
        <v>5</v>
      </c>
      <c r="N41" s="52">
        <f>IFERROR(__xludf.DUMMYFUNCTION("""COMPUTED_VALUE"""),4.0)</f>
        <v>4</v>
      </c>
      <c r="O41" s="52">
        <f>IFERROR(__xludf.DUMMYFUNCTION("""COMPUTED_VALUE"""),4.0)</f>
        <v>4</v>
      </c>
      <c r="P41" s="52">
        <f>IFERROR(__xludf.DUMMYFUNCTION("""COMPUTED_VALUE"""),4.0)</f>
        <v>4</v>
      </c>
      <c r="Q41" s="52">
        <f>IFERROR(__xludf.DUMMYFUNCTION("""COMPUTED_VALUE"""),4.0)</f>
        <v>4</v>
      </c>
      <c r="R41" s="52">
        <f>IFERROR(__xludf.DUMMYFUNCTION("""COMPUTED_VALUE"""),4.0)</f>
        <v>4</v>
      </c>
      <c r="S41" s="52">
        <f>IFERROR(__xludf.DUMMYFUNCTION("""COMPUTED_VALUE"""),4.0)</f>
        <v>4</v>
      </c>
      <c r="T41" s="52">
        <f>IFERROR(__xludf.DUMMYFUNCTION("""COMPUTED_VALUE"""),3.0)</f>
        <v>3</v>
      </c>
      <c r="U41" s="52">
        <f>IFERROR(__xludf.DUMMYFUNCTION("""COMPUTED_VALUE"""),6.0)</f>
        <v>6</v>
      </c>
      <c r="V41" s="52">
        <f>IFERROR(__xludf.DUMMYFUNCTION("""COMPUTED_VALUE"""),38.0)</f>
        <v>38</v>
      </c>
      <c r="W41" s="52">
        <f>IFERROR(__xludf.DUMMYFUNCTION("""COMPUTED_VALUE"""),78.0)</f>
        <v>78</v>
      </c>
    </row>
    <row r="42">
      <c r="A42" s="47">
        <v>40.0</v>
      </c>
      <c r="B42" s="52" t="str">
        <f>IFERROR(__xludf.DUMMYFUNCTION("""COMPUTED_VALUE"""),"Skyler Hall")</f>
        <v>Skyler Hall</v>
      </c>
      <c r="C42" s="52">
        <f>IFERROR(__xludf.DUMMYFUNCTION("""COMPUTED_VALUE"""),4.0)</f>
        <v>4</v>
      </c>
      <c r="D42" s="52">
        <f>IFERROR(__xludf.DUMMYFUNCTION("""COMPUTED_VALUE"""),6.0)</f>
        <v>6</v>
      </c>
      <c r="E42" s="52">
        <f>IFERROR(__xludf.DUMMYFUNCTION("""COMPUTED_VALUE"""),3.0)</f>
        <v>3</v>
      </c>
      <c r="F42" s="52">
        <f>IFERROR(__xludf.DUMMYFUNCTION("""COMPUTED_VALUE"""),6.0)</f>
        <v>6</v>
      </c>
      <c r="G42" s="52">
        <f>IFERROR(__xludf.DUMMYFUNCTION("""COMPUTED_VALUE"""),5.0)</f>
        <v>5</v>
      </c>
      <c r="H42" s="52">
        <f>IFERROR(__xludf.DUMMYFUNCTION("""COMPUTED_VALUE"""),4.0)</f>
        <v>4</v>
      </c>
      <c r="I42" s="52">
        <f>IFERROR(__xludf.DUMMYFUNCTION("""COMPUTED_VALUE"""),4.0)</f>
        <v>4</v>
      </c>
      <c r="J42" s="52">
        <f>IFERROR(__xludf.DUMMYFUNCTION("""COMPUTED_VALUE"""),4.0)</f>
        <v>4</v>
      </c>
      <c r="K42" s="52">
        <f>IFERROR(__xludf.DUMMYFUNCTION("""COMPUTED_VALUE"""),4.0)</f>
        <v>4</v>
      </c>
      <c r="L42" s="52">
        <f>IFERROR(__xludf.DUMMYFUNCTION("""COMPUTED_VALUE"""),40.0)</f>
        <v>40</v>
      </c>
      <c r="M42" s="52">
        <f>IFERROR(__xludf.DUMMYFUNCTION("""COMPUTED_VALUE"""),6.0)</f>
        <v>6</v>
      </c>
      <c r="N42" s="52">
        <f>IFERROR(__xludf.DUMMYFUNCTION("""COMPUTED_VALUE"""),5.0)</f>
        <v>5</v>
      </c>
      <c r="O42" s="52">
        <f>IFERROR(__xludf.DUMMYFUNCTION("""COMPUTED_VALUE"""),6.0)</f>
        <v>6</v>
      </c>
      <c r="P42" s="52">
        <f>IFERROR(__xludf.DUMMYFUNCTION("""COMPUTED_VALUE"""),4.0)</f>
        <v>4</v>
      </c>
      <c r="Q42" s="52">
        <f>IFERROR(__xludf.DUMMYFUNCTION("""COMPUTED_VALUE"""),4.0)</f>
        <v>4</v>
      </c>
      <c r="R42" s="52">
        <f>IFERROR(__xludf.DUMMYFUNCTION("""COMPUTED_VALUE"""),6.0)</f>
        <v>6</v>
      </c>
      <c r="S42" s="52">
        <f>IFERROR(__xludf.DUMMYFUNCTION("""COMPUTED_VALUE"""),4.0)</f>
        <v>4</v>
      </c>
      <c r="T42" s="52">
        <f>IFERROR(__xludf.DUMMYFUNCTION("""COMPUTED_VALUE"""),3.0)</f>
        <v>3</v>
      </c>
      <c r="U42" s="52">
        <f>IFERROR(__xludf.DUMMYFUNCTION("""COMPUTED_VALUE"""),4.0)</f>
        <v>4</v>
      </c>
      <c r="V42" s="52">
        <f>IFERROR(__xludf.DUMMYFUNCTION("""COMPUTED_VALUE"""),42.0)</f>
        <v>42</v>
      </c>
      <c r="W42" s="52">
        <f>IFERROR(__xludf.DUMMYFUNCTION("""COMPUTED_VALUE"""),82.0)</f>
        <v>82</v>
      </c>
    </row>
    <row r="43">
      <c r="A43" s="47">
        <v>41.0</v>
      </c>
      <c r="B43" s="52" t="str">
        <f>IFERROR(__xludf.DUMMYFUNCTION("""COMPUTED_VALUE"""),"Peyton Bettcher")</f>
        <v>Peyton Bettcher</v>
      </c>
      <c r="C43" s="52">
        <f>IFERROR(__xludf.DUMMYFUNCTION("""COMPUTED_VALUE"""),3.0)</f>
        <v>3</v>
      </c>
      <c r="D43" s="52">
        <f>IFERROR(__xludf.DUMMYFUNCTION("""COMPUTED_VALUE"""),7.0)</f>
        <v>7</v>
      </c>
      <c r="E43" s="52">
        <f>IFERROR(__xludf.DUMMYFUNCTION("""COMPUTED_VALUE"""),3.0)</f>
        <v>3</v>
      </c>
      <c r="F43" s="52">
        <f>IFERROR(__xludf.DUMMYFUNCTION("""COMPUTED_VALUE"""),5.0)</f>
        <v>5</v>
      </c>
      <c r="G43" s="52">
        <f>IFERROR(__xludf.DUMMYFUNCTION("""COMPUTED_VALUE"""),5.0)</f>
        <v>5</v>
      </c>
      <c r="H43" s="52">
        <f>IFERROR(__xludf.DUMMYFUNCTION("""COMPUTED_VALUE"""),5.0)</f>
        <v>5</v>
      </c>
      <c r="I43" s="52">
        <f>IFERROR(__xludf.DUMMYFUNCTION("""COMPUTED_VALUE"""),4.0)</f>
        <v>4</v>
      </c>
      <c r="J43" s="52">
        <f>IFERROR(__xludf.DUMMYFUNCTION("""COMPUTED_VALUE"""),4.0)</f>
        <v>4</v>
      </c>
      <c r="K43" s="52">
        <f>IFERROR(__xludf.DUMMYFUNCTION("""COMPUTED_VALUE"""),3.0)</f>
        <v>3</v>
      </c>
      <c r="L43" s="52">
        <f>IFERROR(__xludf.DUMMYFUNCTION("""COMPUTED_VALUE"""),39.0)</f>
        <v>39</v>
      </c>
      <c r="M43" s="52">
        <f>IFERROR(__xludf.DUMMYFUNCTION("""COMPUTED_VALUE"""),8.0)</f>
        <v>8</v>
      </c>
      <c r="N43" s="52">
        <f>IFERROR(__xludf.DUMMYFUNCTION("""COMPUTED_VALUE"""),6.0)</f>
        <v>6</v>
      </c>
      <c r="O43" s="52">
        <f>IFERROR(__xludf.DUMMYFUNCTION("""COMPUTED_VALUE"""),3.0)</f>
        <v>3</v>
      </c>
      <c r="P43" s="52">
        <f>IFERROR(__xludf.DUMMYFUNCTION("""COMPUTED_VALUE"""),4.0)</f>
        <v>4</v>
      </c>
      <c r="Q43" s="52">
        <f>IFERROR(__xludf.DUMMYFUNCTION("""COMPUTED_VALUE"""),4.0)</f>
        <v>4</v>
      </c>
      <c r="R43" s="52">
        <f>IFERROR(__xludf.DUMMYFUNCTION("""COMPUTED_VALUE"""),4.0)</f>
        <v>4</v>
      </c>
      <c r="S43" s="52">
        <f>IFERROR(__xludf.DUMMYFUNCTION("""COMPUTED_VALUE"""),5.0)</f>
        <v>5</v>
      </c>
      <c r="T43" s="52">
        <f>IFERROR(__xludf.DUMMYFUNCTION("""COMPUTED_VALUE"""),5.0)</f>
        <v>5</v>
      </c>
      <c r="U43" s="52">
        <f>IFERROR(__xludf.DUMMYFUNCTION("""COMPUTED_VALUE"""),4.0)</f>
        <v>4</v>
      </c>
      <c r="V43" s="52">
        <f>IFERROR(__xludf.DUMMYFUNCTION("""COMPUTED_VALUE"""),43.0)</f>
        <v>43</v>
      </c>
      <c r="W43" s="52">
        <f>IFERROR(__xludf.DUMMYFUNCTION("""COMPUTED_VALUE"""),82.0)</f>
        <v>82</v>
      </c>
    </row>
    <row r="44">
      <c r="A44" s="47">
        <v>42.0</v>
      </c>
      <c r="B44" s="52" t="str">
        <f>IFERROR(__xludf.DUMMYFUNCTION("""COMPUTED_VALUE"""),"Rylan Colpetzer")</f>
        <v>Rylan Colpetzer</v>
      </c>
      <c r="C44" s="52">
        <f>IFERROR(__xludf.DUMMYFUNCTION("""COMPUTED_VALUE"""),5.0)</f>
        <v>5</v>
      </c>
      <c r="D44" s="52">
        <f>IFERROR(__xludf.DUMMYFUNCTION("""COMPUTED_VALUE"""),9.0)</f>
        <v>9</v>
      </c>
      <c r="E44" s="52">
        <f>IFERROR(__xludf.DUMMYFUNCTION("""COMPUTED_VALUE"""),3.0)</f>
        <v>3</v>
      </c>
      <c r="F44" s="52">
        <f>IFERROR(__xludf.DUMMYFUNCTION("""COMPUTED_VALUE"""),6.0)</f>
        <v>6</v>
      </c>
      <c r="G44" s="52">
        <f>IFERROR(__xludf.DUMMYFUNCTION("""COMPUTED_VALUE"""),6.0)</f>
        <v>6</v>
      </c>
      <c r="H44" s="52">
        <f>IFERROR(__xludf.DUMMYFUNCTION("""COMPUTED_VALUE"""),7.0)</f>
        <v>7</v>
      </c>
      <c r="I44" s="52">
        <f>IFERROR(__xludf.DUMMYFUNCTION("""COMPUTED_VALUE"""),4.0)</f>
        <v>4</v>
      </c>
      <c r="J44" s="52">
        <f>IFERROR(__xludf.DUMMYFUNCTION("""COMPUTED_VALUE"""),4.0)</f>
        <v>4</v>
      </c>
      <c r="K44" s="52">
        <f>IFERROR(__xludf.DUMMYFUNCTION("""COMPUTED_VALUE"""),5.0)</f>
        <v>5</v>
      </c>
      <c r="L44" s="52">
        <f>IFERROR(__xludf.DUMMYFUNCTION("""COMPUTED_VALUE"""),49.0)</f>
        <v>49</v>
      </c>
      <c r="M44" s="52">
        <f>IFERROR(__xludf.DUMMYFUNCTION("""COMPUTED_VALUE"""),8.0)</f>
        <v>8</v>
      </c>
      <c r="N44" s="52">
        <f>IFERROR(__xludf.DUMMYFUNCTION("""COMPUTED_VALUE"""),4.0)</f>
        <v>4</v>
      </c>
      <c r="O44" s="52">
        <f>IFERROR(__xludf.DUMMYFUNCTION("""COMPUTED_VALUE"""),4.0)</f>
        <v>4</v>
      </c>
      <c r="P44" s="52">
        <f>IFERROR(__xludf.DUMMYFUNCTION("""COMPUTED_VALUE"""),4.0)</f>
        <v>4</v>
      </c>
      <c r="Q44" s="52">
        <f>IFERROR(__xludf.DUMMYFUNCTION("""COMPUTED_VALUE"""),5.0)</f>
        <v>5</v>
      </c>
      <c r="R44" s="52">
        <f>IFERROR(__xludf.DUMMYFUNCTION("""COMPUTED_VALUE"""),4.0)</f>
        <v>4</v>
      </c>
      <c r="S44" s="52">
        <f>IFERROR(__xludf.DUMMYFUNCTION("""COMPUTED_VALUE"""),7.0)</f>
        <v>7</v>
      </c>
      <c r="T44" s="52">
        <f>IFERROR(__xludf.DUMMYFUNCTION("""COMPUTED_VALUE"""),4.0)</f>
        <v>4</v>
      </c>
      <c r="U44" s="52">
        <f>IFERROR(__xludf.DUMMYFUNCTION("""COMPUTED_VALUE"""),5.0)</f>
        <v>5</v>
      </c>
      <c r="V44" s="52">
        <f>IFERROR(__xludf.DUMMYFUNCTION("""COMPUTED_VALUE"""),45.0)</f>
        <v>45</v>
      </c>
      <c r="W44" s="52">
        <f>IFERROR(__xludf.DUMMYFUNCTION("""COMPUTED_VALUE"""),94.0)</f>
        <v>94</v>
      </c>
    </row>
    <row r="45">
      <c r="A45" s="47">
        <v>43.0</v>
      </c>
      <c r="B45" s="52" t="str">
        <f>IFERROR(__xludf.DUMMYFUNCTION("""COMPUTED_VALUE"""),"Charlie Bentley")</f>
        <v>Charlie Bentley</v>
      </c>
      <c r="C45" s="52">
        <f>IFERROR(__xludf.DUMMYFUNCTION("""COMPUTED_VALUE"""),4.0)</f>
        <v>4</v>
      </c>
      <c r="D45" s="52">
        <f>IFERROR(__xludf.DUMMYFUNCTION("""COMPUTED_VALUE"""),5.0)</f>
        <v>5</v>
      </c>
      <c r="E45" s="52">
        <f>IFERROR(__xludf.DUMMYFUNCTION("""COMPUTED_VALUE"""),3.0)</f>
        <v>3</v>
      </c>
      <c r="F45" s="52">
        <f>IFERROR(__xludf.DUMMYFUNCTION("""COMPUTED_VALUE"""),6.0)</f>
        <v>6</v>
      </c>
      <c r="G45" s="52">
        <f>IFERROR(__xludf.DUMMYFUNCTION("""COMPUTED_VALUE"""),4.0)</f>
        <v>4</v>
      </c>
      <c r="H45" s="52">
        <f>IFERROR(__xludf.DUMMYFUNCTION("""COMPUTED_VALUE"""),5.0)</f>
        <v>5</v>
      </c>
      <c r="I45" s="52">
        <f>IFERROR(__xludf.DUMMYFUNCTION("""COMPUTED_VALUE"""),5.0)</f>
        <v>5</v>
      </c>
      <c r="J45" s="52">
        <f>IFERROR(__xludf.DUMMYFUNCTION("""COMPUTED_VALUE"""),4.0)</f>
        <v>4</v>
      </c>
      <c r="K45" s="52">
        <f>IFERROR(__xludf.DUMMYFUNCTION("""COMPUTED_VALUE"""),4.0)</f>
        <v>4</v>
      </c>
      <c r="L45" s="52">
        <f>IFERROR(__xludf.DUMMYFUNCTION("""COMPUTED_VALUE"""),40.0)</f>
        <v>40</v>
      </c>
      <c r="M45" s="52">
        <f>IFERROR(__xludf.DUMMYFUNCTION("""COMPUTED_VALUE"""),7.0)</f>
        <v>7</v>
      </c>
      <c r="N45" s="52">
        <f>IFERROR(__xludf.DUMMYFUNCTION("""COMPUTED_VALUE"""),4.0)</f>
        <v>4</v>
      </c>
      <c r="O45" s="52">
        <f>IFERROR(__xludf.DUMMYFUNCTION("""COMPUTED_VALUE"""),5.0)</f>
        <v>5</v>
      </c>
      <c r="P45" s="52">
        <f>IFERROR(__xludf.DUMMYFUNCTION("""COMPUTED_VALUE"""),3.0)</f>
        <v>3</v>
      </c>
      <c r="Q45" s="52">
        <f>IFERROR(__xludf.DUMMYFUNCTION("""COMPUTED_VALUE"""),4.0)</f>
        <v>4</v>
      </c>
      <c r="R45" s="52">
        <f>IFERROR(__xludf.DUMMYFUNCTION("""COMPUTED_VALUE"""),4.0)</f>
        <v>4</v>
      </c>
      <c r="S45" s="52">
        <f>IFERROR(__xludf.DUMMYFUNCTION("""COMPUTED_VALUE"""),6.0)</f>
        <v>6</v>
      </c>
      <c r="T45" s="52">
        <f>IFERROR(__xludf.DUMMYFUNCTION("""COMPUTED_VALUE"""),3.0)</f>
        <v>3</v>
      </c>
      <c r="U45" s="52">
        <f>IFERROR(__xludf.DUMMYFUNCTION("""COMPUTED_VALUE"""),5.0)</f>
        <v>5</v>
      </c>
      <c r="V45" s="52">
        <f>IFERROR(__xludf.DUMMYFUNCTION("""COMPUTED_VALUE"""),41.0)</f>
        <v>41</v>
      </c>
      <c r="W45" s="52">
        <f>IFERROR(__xludf.DUMMYFUNCTION("""COMPUTED_VALUE"""),81.0)</f>
        <v>81</v>
      </c>
    </row>
    <row r="46">
      <c r="A46" s="47">
        <v>44.0</v>
      </c>
      <c r="B46" s="52" t="str">
        <f>IFERROR(__xludf.DUMMYFUNCTION("""COMPUTED_VALUE"""),"Casey Cull")</f>
        <v>Casey Cull</v>
      </c>
      <c r="C46" s="52">
        <f>IFERROR(__xludf.DUMMYFUNCTION("""COMPUTED_VALUE"""),7.0)</f>
        <v>7</v>
      </c>
      <c r="D46" s="52">
        <f>IFERROR(__xludf.DUMMYFUNCTION("""COMPUTED_VALUE"""),5.0)</f>
        <v>5</v>
      </c>
      <c r="E46" s="52">
        <f>IFERROR(__xludf.DUMMYFUNCTION("""COMPUTED_VALUE"""),4.0)</f>
        <v>4</v>
      </c>
      <c r="F46" s="52">
        <f>IFERROR(__xludf.DUMMYFUNCTION("""COMPUTED_VALUE"""),6.0)</f>
        <v>6</v>
      </c>
      <c r="G46" s="52">
        <f>IFERROR(__xludf.DUMMYFUNCTION("""COMPUTED_VALUE"""),6.0)</f>
        <v>6</v>
      </c>
      <c r="H46" s="52">
        <f>IFERROR(__xludf.DUMMYFUNCTION("""COMPUTED_VALUE"""),4.0)</f>
        <v>4</v>
      </c>
      <c r="I46" s="52">
        <f>IFERROR(__xludf.DUMMYFUNCTION("""COMPUTED_VALUE"""),3.0)</f>
        <v>3</v>
      </c>
      <c r="J46" s="52">
        <f>IFERROR(__xludf.DUMMYFUNCTION("""COMPUTED_VALUE"""),5.0)</f>
        <v>5</v>
      </c>
      <c r="K46" s="52">
        <f>IFERROR(__xludf.DUMMYFUNCTION("""COMPUTED_VALUE"""),4.0)</f>
        <v>4</v>
      </c>
      <c r="L46" s="52">
        <f>IFERROR(__xludf.DUMMYFUNCTION("""COMPUTED_VALUE"""),44.0)</f>
        <v>44</v>
      </c>
      <c r="M46" s="52">
        <f>IFERROR(__xludf.DUMMYFUNCTION("""COMPUTED_VALUE"""),7.0)</f>
        <v>7</v>
      </c>
      <c r="N46" s="52">
        <f>IFERROR(__xludf.DUMMYFUNCTION("""COMPUTED_VALUE"""),4.0)</f>
        <v>4</v>
      </c>
      <c r="O46" s="52">
        <f>IFERROR(__xludf.DUMMYFUNCTION("""COMPUTED_VALUE"""),5.0)</f>
        <v>5</v>
      </c>
      <c r="P46" s="52">
        <f>IFERROR(__xludf.DUMMYFUNCTION("""COMPUTED_VALUE"""),4.0)</f>
        <v>4</v>
      </c>
      <c r="Q46" s="52">
        <f>IFERROR(__xludf.DUMMYFUNCTION("""COMPUTED_VALUE"""),3.0)</f>
        <v>3</v>
      </c>
      <c r="R46" s="52">
        <f>IFERROR(__xludf.DUMMYFUNCTION("""COMPUTED_VALUE"""),3.0)</f>
        <v>3</v>
      </c>
      <c r="S46" s="52">
        <f>IFERROR(__xludf.DUMMYFUNCTION("""COMPUTED_VALUE"""),5.0)</f>
        <v>5</v>
      </c>
      <c r="T46" s="52">
        <f>IFERROR(__xludf.DUMMYFUNCTION("""COMPUTED_VALUE"""),3.0)</f>
        <v>3</v>
      </c>
      <c r="U46" s="52">
        <f>IFERROR(__xludf.DUMMYFUNCTION("""COMPUTED_VALUE"""),5.0)</f>
        <v>5</v>
      </c>
      <c r="V46" s="52">
        <f>IFERROR(__xludf.DUMMYFUNCTION("""COMPUTED_VALUE"""),39.0)</f>
        <v>39</v>
      </c>
      <c r="W46" s="52">
        <f>IFERROR(__xludf.DUMMYFUNCTION("""COMPUTED_VALUE"""),83.0)</f>
        <v>83</v>
      </c>
    </row>
    <row r="47">
      <c r="A47" s="47">
        <v>45.0</v>
      </c>
      <c r="B47" s="52" t="str">
        <f>IFERROR(__xludf.DUMMYFUNCTION("""COMPUTED_VALUE"""),"Connor Calahan")</f>
        <v>Connor Calahan</v>
      </c>
      <c r="C47" s="52">
        <f>IFERROR(__xludf.DUMMYFUNCTION("""COMPUTED_VALUE"""),4.0)</f>
        <v>4</v>
      </c>
      <c r="D47" s="52">
        <f>IFERROR(__xludf.DUMMYFUNCTION("""COMPUTED_VALUE"""),6.0)</f>
        <v>6</v>
      </c>
      <c r="E47" s="52">
        <f>IFERROR(__xludf.DUMMYFUNCTION("""COMPUTED_VALUE"""),3.0)</f>
        <v>3</v>
      </c>
      <c r="F47" s="52">
        <f>IFERROR(__xludf.DUMMYFUNCTION("""COMPUTED_VALUE"""),5.0)</f>
        <v>5</v>
      </c>
      <c r="G47" s="52">
        <f>IFERROR(__xludf.DUMMYFUNCTION("""COMPUTED_VALUE"""),5.0)</f>
        <v>5</v>
      </c>
      <c r="H47" s="52">
        <f>IFERROR(__xludf.DUMMYFUNCTION("""COMPUTED_VALUE"""),4.0)</f>
        <v>4</v>
      </c>
      <c r="I47" s="52">
        <f>IFERROR(__xludf.DUMMYFUNCTION("""COMPUTED_VALUE"""),4.0)</f>
        <v>4</v>
      </c>
      <c r="J47" s="52">
        <f>IFERROR(__xludf.DUMMYFUNCTION("""COMPUTED_VALUE"""),4.0)</f>
        <v>4</v>
      </c>
      <c r="K47" s="52">
        <f>IFERROR(__xludf.DUMMYFUNCTION("""COMPUTED_VALUE"""),5.0)</f>
        <v>5</v>
      </c>
      <c r="L47" s="52">
        <f>IFERROR(__xludf.DUMMYFUNCTION("""COMPUTED_VALUE"""),40.0)</f>
        <v>40</v>
      </c>
      <c r="M47" s="52">
        <f>IFERROR(__xludf.DUMMYFUNCTION("""COMPUTED_VALUE"""),6.0)</f>
        <v>6</v>
      </c>
      <c r="N47" s="52">
        <f>IFERROR(__xludf.DUMMYFUNCTION("""COMPUTED_VALUE"""),5.0)</f>
        <v>5</v>
      </c>
      <c r="O47" s="52">
        <f>IFERROR(__xludf.DUMMYFUNCTION("""COMPUTED_VALUE"""),4.0)</f>
        <v>4</v>
      </c>
      <c r="P47" s="52">
        <f>IFERROR(__xludf.DUMMYFUNCTION("""COMPUTED_VALUE"""),4.0)</f>
        <v>4</v>
      </c>
      <c r="Q47" s="52">
        <f>IFERROR(__xludf.DUMMYFUNCTION("""COMPUTED_VALUE"""),4.0)</f>
        <v>4</v>
      </c>
      <c r="R47" s="52">
        <f>IFERROR(__xludf.DUMMYFUNCTION("""COMPUTED_VALUE"""),4.0)</f>
        <v>4</v>
      </c>
      <c r="S47" s="52">
        <f>IFERROR(__xludf.DUMMYFUNCTION("""COMPUTED_VALUE"""),7.0)</f>
        <v>7</v>
      </c>
      <c r="T47" s="52">
        <f>IFERROR(__xludf.DUMMYFUNCTION("""COMPUTED_VALUE"""),4.0)</f>
        <v>4</v>
      </c>
      <c r="U47" s="52">
        <f>IFERROR(__xludf.DUMMYFUNCTION("""COMPUTED_VALUE"""),5.0)</f>
        <v>5</v>
      </c>
      <c r="V47" s="52">
        <f>IFERROR(__xludf.DUMMYFUNCTION("""COMPUTED_VALUE"""),43.0)</f>
        <v>43</v>
      </c>
      <c r="W47" s="52">
        <f>IFERROR(__xludf.DUMMYFUNCTION("""COMPUTED_VALUE"""),83.0)</f>
        <v>83</v>
      </c>
    </row>
    <row r="48">
      <c r="A48" s="47">
        <v>46.0</v>
      </c>
      <c r="B48" s="52" t="str">
        <f>IFERROR(__xludf.DUMMYFUNCTION("""COMPUTED_VALUE"""),"Greg Fernández ")</f>
        <v>Greg Fernández </v>
      </c>
      <c r="C48" s="52">
        <f>IFERROR(__xludf.DUMMYFUNCTION("""COMPUTED_VALUE"""),4.0)</f>
        <v>4</v>
      </c>
      <c r="D48" s="52">
        <f>IFERROR(__xludf.DUMMYFUNCTION("""COMPUTED_VALUE"""),7.0)</f>
        <v>7</v>
      </c>
      <c r="E48" s="52">
        <f>IFERROR(__xludf.DUMMYFUNCTION("""COMPUTED_VALUE"""),4.0)</f>
        <v>4</v>
      </c>
      <c r="F48" s="52">
        <f>IFERROR(__xludf.DUMMYFUNCTION("""COMPUTED_VALUE"""),4.0)</f>
        <v>4</v>
      </c>
      <c r="G48" s="52">
        <f>IFERROR(__xludf.DUMMYFUNCTION("""COMPUTED_VALUE"""),4.0)</f>
        <v>4</v>
      </c>
      <c r="H48" s="52">
        <f>IFERROR(__xludf.DUMMYFUNCTION("""COMPUTED_VALUE"""),4.0)</f>
        <v>4</v>
      </c>
      <c r="I48" s="52">
        <f>IFERROR(__xludf.DUMMYFUNCTION("""COMPUTED_VALUE"""),3.0)</f>
        <v>3</v>
      </c>
      <c r="J48" s="52">
        <f>IFERROR(__xludf.DUMMYFUNCTION("""COMPUTED_VALUE"""),5.0)</f>
        <v>5</v>
      </c>
      <c r="K48" s="52">
        <f>IFERROR(__xludf.DUMMYFUNCTION("""COMPUTED_VALUE"""),2.0)</f>
        <v>2</v>
      </c>
      <c r="L48" s="52">
        <f>IFERROR(__xludf.DUMMYFUNCTION("""COMPUTED_VALUE"""),37.0)</f>
        <v>37</v>
      </c>
      <c r="M48" s="52">
        <f>IFERROR(__xludf.DUMMYFUNCTION("""COMPUTED_VALUE"""),6.0)</f>
        <v>6</v>
      </c>
      <c r="N48" s="52">
        <f>IFERROR(__xludf.DUMMYFUNCTION("""COMPUTED_VALUE"""),4.0)</f>
        <v>4</v>
      </c>
      <c r="O48" s="52">
        <f>IFERROR(__xludf.DUMMYFUNCTION("""COMPUTED_VALUE"""),4.0)</f>
        <v>4</v>
      </c>
      <c r="P48" s="52">
        <f>IFERROR(__xludf.DUMMYFUNCTION("""COMPUTED_VALUE"""),4.0)</f>
        <v>4</v>
      </c>
      <c r="Q48" s="52">
        <f>IFERROR(__xludf.DUMMYFUNCTION("""COMPUTED_VALUE"""),4.0)</f>
        <v>4</v>
      </c>
      <c r="R48" s="52">
        <f>IFERROR(__xludf.DUMMYFUNCTION("""COMPUTED_VALUE"""),4.0)</f>
        <v>4</v>
      </c>
      <c r="S48" s="52">
        <f>IFERROR(__xludf.DUMMYFUNCTION("""COMPUTED_VALUE"""),7.0)</f>
        <v>7</v>
      </c>
      <c r="T48" s="52">
        <f>IFERROR(__xludf.DUMMYFUNCTION("""COMPUTED_VALUE"""),3.0)</f>
        <v>3</v>
      </c>
      <c r="U48" s="52">
        <f>IFERROR(__xludf.DUMMYFUNCTION("""COMPUTED_VALUE"""),5.0)</f>
        <v>5</v>
      </c>
      <c r="V48" s="52">
        <f>IFERROR(__xludf.DUMMYFUNCTION("""COMPUTED_VALUE"""),41.0)</f>
        <v>41</v>
      </c>
      <c r="W48" s="52">
        <f>IFERROR(__xludf.DUMMYFUNCTION("""COMPUTED_VALUE"""),78.0)</f>
        <v>78</v>
      </c>
    </row>
    <row r="49">
      <c r="A49" s="47">
        <v>47.0</v>
      </c>
      <c r="B49" s="52" t="str">
        <f>IFERROR(__xludf.DUMMYFUNCTION("""COMPUTED_VALUE"""),"Jackson Strohl ")</f>
        <v>Jackson Strohl </v>
      </c>
      <c r="C49" s="52">
        <f>IFERROR(__xludf.DUMMYFUNCTION("""COMPUTED_VALUE"""),4.0)</f>
        <v>4</v>
      </c>
      <c r="D49" s="52">
        <f>IFERROR(__xludf.DUMMYFUNCTION("""COMPUTED_VALUE"""),6.0)</f>
        <v>6</v>
      </c>
      <c r="E49" s="52">
        <f>IFERROR(__xludf.DUMMYFUNCTION("""COMPUTED_VALUE"""),4.0)</f>
        <v>4</v>
      </c>
      <c r="F49" s="52">
        <f>IFERROR(__xludf.DUMMYFUNCTION("""COMPUTED_VALUE"""),4.0)</f>
        <v>4</v>
      </c>
      <c r="G49" s="52">
        <f>IFERROR(__xludf.DUMMYFUNCTION("""COMPUTED_VALUE"""),4.0)</f>
        <v>4</v>
      </c>
      <c r="H49" s="52">
        <f>IFERROR(__xludf.DUMMYFUNCTION("""COMPUTED_VALUE"""),5.0)</f>
        <v>5</v>
      </c>
      <c r="I49" s="52">
        <f>IFERROR(__xludf.DUMMYFUNCTION("""COMPUTED_VALUE"""),3.0)</f>
        <v>3</v>
      </c>
      <c r="J49" s="52">
        <f>IFERROR(__xludf.DUMMYFUNCTION("""COMPUTED_VALUE"""),4.0)</f>
        <v>4</v>
      </c>
      <c r="K49" s="52">
        <f>IFERROR(__xludf.DUMMYFUNCTION("""COMPUTED_VALUE"""),5.0)</f>
        <v>5</v>
      </c>
      <c r="L49" s="52">
        <f>IFERROR(__xludf.DUMMYFUNCTION("""COMPUTED_VALUE"""),39.0)</f>
        <v>39</v>
      </c>
      <c r="M49" s="52">
        <f>IFERROR(__xludf.DUMMYFUNCTION("""COMPUTED_VALUE"""),8.0)</f>
        <v>8</v>
      </c>
      <c r="N49" s="52">
        <f>IFERROR(__xludf.DUMMYFUNCTION("""COMPUTED_VALUE"""),3.0)</f>
        <v>3</v>
      </c>
      <c r="O49" s="52">
        <f>IFERROR(__xludf.DUMMYFUNCTION("""COMPUTED_VALUE"""),4.0)</f>
        <v>4</v>
      </c>
      <c r="P49" s="52">
        <f>IFERROR(__xludf.DUMMYFUNCTION("""COMPUTED_VALUE"""),3.0)</f>
        <v>3</v>
      </c>
      <c r="Q49" s="52">
        <f>IFERROR(__xludf.DUMMYFUNCTION("""COMPUTED_VALUE"""),3.0)</f>
        <v>3</v>
      </c>
      <c r="R49" s="52">
        <f>IFERROR(__xludf.DUMMYFUNCTION("""COMPUTED_VALUE"""),5.0)</f>
        <v>5</v>
      </c>
      <c r="S49" s="52">
        <f>IFERROR(__xludf.DUMMYFUNCTION("""COMPUTED_VALUE"""),5.0)</f>
        <v>5</v>
      </c>
      <c r="T49" s="52">
        <f>IFERROR(__xludf.DUMMYFUNCTION("""COMPUTED_VALUE"""),3.0)</f>
        <v>3</v>
      </c>
      <c r="U49" s="52">
        <f>IFERROR(__xludf.DUMMYFUNCTION("""COMPUTED_VALUE"""),6.0)</f>
        <v>6</v>
      </c>
      <c r="V49" s="52">
        <f>IFERROR(__xludf.DUMMYFUNCTION("""COMPUTED_VALUE"""),40.0)</f>
        <v>40</v>
      </c>
      <c r="W49" s="52">
        <f>IFERROR(__xludf.DUMMYFUNCTION("""COMPUTED_VALUE"""),79.0)</f>
        <v>79</v>
      </c>
    </row>
    <row r="50">
      <c r="A50" s="47">
        <v>48.0</v>
      </c>
      <c r="B50" s="52" t="str">
        <f>IFERROR(__xludf.DUMMYFUNCTION("""COMPUTED_VALUE"""),"Dax Wilson")</f>
        <v>Dax Wilson</v>
      </c>
      <c r="C50" s="52">
        <f>IFERROR(__xludf.DUMMYFUNCTION("""COMPUTED_VALUE"""),4.0)</f>
        <v>4</v>
      </c>
      <c r="D50" s="52">
        <f>IFERROR(__xludf.DUMMYFUNCTION("""COMPUTED_VALUE"""),5.0)</f>
        <v>5</v>
      </c>
      <c r="E50" s="52">
        <f>IFERROR(__xludf.DUMMYFUNCTION("""COMPUTED_VALUE"""),2.0)</f>
        <v>2</v>
      </c>
      <c r="F50" s="52">
        <f>IFERROR(__xludf.DUMMYFUNCTION("""COMPUTED_VALUE"""),5.0)</f>
        <v>5</v>
      </c>
      <c r="G50" s="52">
        <f>IFERROR(__xludf.DUMMYFUNCTION("""COMPUTED_VALUE"""),5.0)</f>
        <v>5</v>
      </c>
      <c r="H50" s="52">
        <f>IFERROR(__xludf.DUMMYFUNCTION("""COMPUTED_VALUE"""),5.0)</f>
        <v>5</v>
      </c>
      <c r="I50" s="52">
        <f>IFERROR(__xludf.DUMMYFUNCTION("""COMPUTED_VALUE"""),4.0)</f>
        <v>4</v>
      </c>
      <c r="J50" s="52">
        <f>IFERROR(__xludf.DUMMYFUNCTION("""COMPUTED_VALUE"""),4.0)</f>
        <v>4</v>
      </c>
      <c r="K50" s="52">
        <f>IFERROR(__xludf.DUMMYFUNCTION("""COMPUTED_VALUE"""),5.0)</f>
        <v>5</v>
      </c>
      <c r="L50" s="52">
        <f>IFERROR(__xludf.DUMMYFUNCTION("""COMPUTED_VALUE"""),39.0)</f>
        <v>39</v>
      </c>
      <c r="M50" s="52">
        <f>IFERROR(__xludf.DUMMYFUNCTION("""COMPUTED_VALUE"""),5.0)</f>
        <v>5</v>
      </c>
      <c r="N50" s="52">
        <f>IFERROR(__xludf.DUMMYFUNCTION("""COMPUTED_VALUE"""),4.0)</f>
        <v>4</v>
      </c>
      <c r="O50" s="52">
        <f>IFERROR(__xludf.DUMMYFUNCTION("""COMPUTED_VALUE"""),4.0)</f>
        <v>4</v>
      </c>
      <c r="P50" s="52">
        <f>IFERROR(__xludf.DUMMYFUNCTION("""COMPUTED_VALUE"""),3.0)</f>
        <v>3</v>
      </c>
      <c r="Q50" s="52">
        <f>IFERROR(__xludf.DUMMYFUNCTION("""COMPUTED_VALUE"""),5.0)</f>
        <v>5</v>
      </c>
      <c r="R50" s="52">
        <f>IFERROR(__xludf.DUMMYFUNCTION("""COMPUTED_VALUE"""),4.0)</f>
        <v>4</v>
      </c>
      <c r="S50" s="52">
        <f>IFERROR(__xludf.DUMMYFUNCTION("""COMPUTED_VALUE"""),6.0)</f>
        <v>6</v>
      </c>
      <c r="T50" s="52">
        <f>IFERROR(__xludf.DUMMYFUNCTION("""COMPUTED_VALUE"""),3.0)</f>
        <v>3</v>
      </c>
      <c r="U50" s="52">
        <f>IFERROR(__xludf.DUMMYFUNCTION("""COMPUTED_VALUE"""),6.0)</f>
        <v>6</v>
      </c>
      <c r="V50" s="52">
        <f>IFERROR(__xludf.DUMMYFUNCTION("""COMPUTED_VALUE"""),40.0)</f>
        <v>40</v>
      </c>
      <c r="W50" s="52">
        <f>IFERROR(__xludf.DUMMYFUNCTION("""COMPUTED_VALUE"""),79.0)</f>
        <v>79</v>
      </c>
    </row>
    <row r="51">
      <c r="A51" s="47">
        <v>49.0</v>
      </c>
      <c r="B51" s="52" t="str">
        <f>IFERROR(__xludf.DUMMYFUNCTION("""COMPUTED_VALUE"""),"Carson Van Beek")</f>
        <v>Carson Van Beek</v>
      </c>
      <c r="C51" s="52">
        <f>IFERROR(__xludf.DUMMYFUNCTION("""COMPUTED_VALUE"""),4.0)</f>
        <v>4</v>
      </c>
      <c r="D51" s="52">
        <f>IFERROR(__xludf.DUMMYFUNCTION("""COMPUTED_VALUE"""),5.0)</f>
        <v>5</v>
      </c>
      <c r="E51" s="52">
        <f>IFERROR(__xludf.DUMMYFUNCTION("""COMPUTED_VALUE"""),3.0)</f>
        <v>3</v>
      </c>
      <c r="F51" s="52">
        <f>IFERROR(__xludf.DUMMYFUNCTION("""COMPUTED_VALUE"""),5.0)</f>
        <v>5</v>
      </c>
      <c r="G51" s="52">
        <f>IFERROR(__xludf.DUMMYFUNCTION("""COMPUTED_VALUE"""),5.0)</f>
        <v>5</v>
      </c>
      <c r="H51" s="52">
        <f>IFERROR(__xludf.DUMMYFUNCTION("""COMPUTED_VALUE"""),5.0)</f>
        <v>5</v>
      </c>
      <c r="I51" s="52">
        <f>IFERROR(__xludf.DUMMYFUNCTION("""COMPUTED_VALUE"""),3.0)</f>
        <v>3</v>
      </c>
      <c r="J51" s="52">
        <f>IFERROR(__xludf.DUMMYFUNCTION("""COMPUTED_VALUE"""),4.0)</f>
        <v>4</v>
      </c>
      <c r="K51" s="52">
        <f>IFERROR(__xludf.DUMMYFUNCTION("""COMPUTED_VALUE"""),5.0)</f>
        <v>5</v>
      </c>
      <c r="L51" s="52">
        <f>IFERROR(__xludf.DUMMYFUNCTION("""COMPUTED_VALUE"""),39.0)</f>
        <v>39</v>
      </c>
      <c r="M51" s="52">
        <f>IFERROR(__xludf.DUMMYFUNCTION("""COMPUTED_VALUE"""),7.0)</f>
        <v>7</v>
      </c>
      <c r="N51" s="52">
        <f>IFERROR(__xludf.DUMMYFUNCTION("""COMPUTED_VALUE"""),4.0)</f>
        <v>4</v>
      </c>
      <c r="O51" s="52">
        <f>IFERROR(__xludf.DUMMYFUNCTION("""COMPUTED_VALUE"""),4.0)</f>
        <v>4</v>
      </c>
      <c r="P51" s="52">
        <f>IFERROR(__xludf.DUMMYFUNCTION("""COMPUTED_VALUE"""),4.0)</f>
        <v>4</v>
      </c>
      <c r="Q51" s="52">
        <f>IFERROR(__xludf.DUMMYFUNCTION("""COMPUTED_VALUE"""),4.0)</f>
        <v>4</v>
      </c>
      <c r="R51" s="52">
        <f>IFERROR(__xludf.DUMMYFUNCTION("""COMPUTED_VALUE"""),5.0)</f>
        <v>5</v>
      </c>
      <c r="S51" s="52">
        <f>IFERROR(__xludf.DUMMYFUNCTION("""COMPUTED_VALUE"""),6.0)</f>
        <v>6</v>
      </c>
      <c r="T51" s="52">
        <f>IFERROR(__xludf.DUMMYFUNCTION("""COMPUTED_VALUE"""),4.0)</f>
        <v>4</v>
      </c>
      <c r="U51" s="52">
        <f>IFERROR(__xludf.DUMMYFUNCTION("""COMPUTED_VALUE"""),4.0)</f>
        <v>4</v>
      </c>
      <c r="V51" s="52">
        <f>IFERROR(__xludf.DUMMYFUNCTION("""COMPUTED_VALUE"""),42.0)</f>
        <v>42</v>
      </c>
      <c r="W51" s="52">
        <f>IFERROR(__xludf.DUMMYFUNCTION("""COMPUTED_VALUE"""),81.0)</f>
        <v>81</v>
      </c>
    </row>
    <row r="52">
      <c r="A52" s="47">
        <v>50.0</v>
      </c>
      <c r="B52" s="52" t="str">
        <f>IFERROR(__xludf.DUMMYFUNCTION("""COMPUTED_VALUE"""),"Cade Pepper")</f>
        <v>Cade Pepper</v>
      </c>
      <c r="C52" s="52">
        <f>IFERROR(__xludf.DUMMYFUNCTION("""COMPUTED_VALUE"""),4.0)</f>
        <v>4</v>
      </c>
      <c r="D52" s="52">
        <f>IFERROR(__xludf.DUMMYFUNCTION("""COMPUTED_VALUE"""),5.0)</f>
        <v>5</v>
      </c>
      <c r="E52" s="52">
        <f>IFERROR(__xludf.DUMMYFUNCTION("""COMPUTED_VALUE"""),2.0)</f>
        <v>2</v>
      </c>
      <c r="F52" s="52">
        <f>IFERROR(__xludf.DUMMYFUNCTION("""COMPUTED_VALUE"""),5.0)</f>
        <v>5</v>
      </c>
      <c r="G52" s="52">
        <f>IFERROR(__xludf.DUMMYFUNCTION("""COMPUTED_VALUE"""),4.0)</f>
        <v>4</v>
      </c>
      <c r="H52" s="52">
        <f>IFERROR(__xludf.DUMMYFUNCTION("""COMPUTED_VALUE"""),4.0)</f>
        <v>4</v>
      </c>
      <c r="I52" s="52">
        <f>IFERROR(__xludf.DUMMYFUNCTION("""COMPUTED_VALUE"""),3.0)</f>
        <v>3</v>
      </c>
      <c r="J52" s="52">
        <f>IFERROR(__xludf.DUMMYFUNCTION("""COMPUTED_VALUE"""),4.0)</f>
        <v>4</v>
      </c>
      <c r="K52" s="52">
        <f>IFERROR(__xludf.DUMMYFUNCTION("""COMPUTED_VALUE"""),6.0)</f>
        <v>6</v>
      </c>
      <c r="L52" s="52">
        <f>IFERROR(__xludf.DUMMYFUNCTION("""COMPUTED_VALUE"""),37.0)</f>
        <v>37</v>
      </c>
      <c r="M52" s="52">
        <f>IFERROR(__xludf.DUMMYFUNCTION("""COMPUTED_VALUE"""),6.0)</f>
        <v>6</v>
      </c>
      <c r="N52" s="52">
        <f>IFERROR(__xludf.DUMMYFUNCTION("""COMPUTED_VALUE"""),5.0)</f>
        <v>5</v>
      </c>
      <c r="O52" s="52">
        <f>IFERROR(__xludf.DUMMYFUNCTION("""COMPUTED_VALUE"""),4.0)</f>
        <v>4</v>
      </c>
      <c r="P52" s="52">
        <f>IFERROR(__xludf.DUMMYFUNCTION("""COMPUTED_VALUE"""),3.0)</f>
        <v>3</v>
      </c>
      <c r="Q52" s="52">
        <f>IFERROR(__xludf.DUMMYFUNCTION("""COMPUTED_VALUE"""),4.0)</f>
        <v>4</v>
      </c>
      <c r="R52" s="52">
        <f>IFERROR(__xludf.DUMMYFUNCTION("""COMPUTED_VALUE"""),8.0)</f>
        <v>8</v>
      </c>
      <c r="S52" s="52">
        <f>IFERROR(__xludf.DUMMYFUNCTION("""COMPUTED_VALUE"""),6.0)</f>
        <v>6</v>
      </c>
      <c r="T52" s="52">
        <f>IFERROR(__xludf.DUMMYFUNCTION("""COMPUTED_VALUE"""),3.0)</f>
        <v>3</v>
      </c>
      <c r="U52" s="52">
        <f>IFERROR(__xludf.DUMMYFUNCTION("""COMPUTED_VALUE"""),4.0)</f>
        <v>4</v>
      </c>
      <c r="V52" s="52">
        <f>IFERROR(__xludf.DUMMYFUNCTION("""COMPUTED_VALUE"""),43.0)</f>
        <v>43</v>
      </c>
      <c r="W52" s="52">
        <f>IFERROR(__xludf.DUMMYFUNCTION("""COMPUTED_VALUE"""),80.0)</f>
        <v>80</v>
      </c>
    </row>
    <row r="53">
      <c r="A53" s="47">
        <v>51.0</v>
      </c>
      <c r="B53" s="52" t="str">
        <f>IFERROR(__xludf.DUMMYFUNCTION("""COMPUTED_VALUE"""),"Emmett Murphy")</f>
        <v>Emmett Murphy</v>
      </c>
      <c r="C53" s="52">
        <f>IFERROR(__xludf.DUMMYFUNCTION("""COMPUTED_VALUE"""),6.0)</f>
        <v>6</v>
      </c>
      <c r="D53" s="52">
        <f>IFERROR(__xludf.DUMMYFUNCTION("""COMPUTED_VALUE"""),5.0)</f>
        <v>5</v>
      </c>
      <c r="E53" s="52">
        <f>IFERROR(__xludf.DUMMYFUNCTION("""COMPUTED_VALUE"""),3.0)</f>
        <v>3</v>
      </c>
      <c r="F53" s="52">
        <f>IFERROR(__xludf.DUMMYFUNCTION("""COMPUTED_VALUE"""),4.0)</f>
        <v>4</v>
      </c>
      <c r="G53" s="52">
        <f>IFERROR(__xludf.DUMMYFUNCTION("""COMPUTED_VALUE"""),4.0)</f>
        <v>4</v>
      </c>
      <c r="H53" s="52">
        <f>IFERROR(__xludf.DUMMYFUNCTION("""COMPUTED_VALUE"""),4.0)</f>
        <v>4</v>
      </c>
      <c r="I53" s="52">
        <f>IFERROR(__xludf.DUMMYFUNCTION("""COMPUTED_VALUE"""),4.0)</f>
        <v>4</v>
      </c>
      <c r="J53" s="52">
        <f>IFERROR(__xludf.DUMMYFUNCTION("""COMPUTED_VALUE"""),4.0)</f>
        <v>4</v>
      </c>
      <c r="K53" s="52">
        <f>IFERROR(__xludf.DUMMYFUNCTION("""COMPUTED_VALUE"""),6.0)</f>
        <v>6</v>
      </c>
      <c r="L53" s="52">
        <f>IFERROR(__xludf.DUMMYFUNCTION("""COMPUTED_VALUE"""),40.0)</f>
        <v>40</v>
      </c>
      <c r="M53" s="52">
        <f>IFERROR(__xludf.DUMMYFUNCTION("""COMPUTED_VALUE"""),6.0)</f>
        <v>6</v>
      </c>
      <c r="N53" s="52">
        <f>IFERROR(__xludf.DUMMYFUNCTION("""COMPUTED_VALUE"""),6.0)</f>
        <v>6</v>
      </c>
      <c r="O53" s="52">
        <f>IFERROR(__xludf.DUMMYFUNCTION("""COMPUTED_VALUE"""),4.0)</f>
        <v>4</v>
      </c>
      <c r="P53" s="52">
        <f>IFERROR(__xludf.DUMMYFUNCTION("""COMPUTED_VALUE"""),4.0)</f>
        <v>4</v>
      </c>
      <c r="Q53" s="52">
        <f>IFERROR(__xludf.DUMMYFUNCTION("""COMPUTED_VALUE"""),6.0)</f>
        <v>6</v>
      </c>
      <c r="R53" s="52">
        <f>IFERROR(__xludf.DUMMYFUNCTION("""COMPUTED_VALUE"""),3.0)</f>
        <v>3</v>
      </c>
      <c r="S53" s="52">
        <f>IFERROR(__xludf.DUMMYFUNCTION("""COMPUTED_VALUE"""),7.0)</f>
        <v>7</v>
      </c>
      <c r="T53" s="52">
        <f>IFERROR(__xludf.DUMMYFUNCTION("""COMPUTED_VALUE"""),3.0)</f>
        <v>3</v>
      </c>
      <c r="U53" s="52">
        <f>IFERROR(__xludf.DUMMYFUNCTION("""COMPUTED_VALUE"""),6.0)</f>
        <v>6</v>
      </c>
      <c r="V53" s="52">
        <f>IFERROR(__xludf.DUMMYFUNCTION("""COMPUTED_VALUE"""),45.0)</f>
        <v>45</v>
      </c>
      <c r="W53" s="52">
        <f>IFERROR(__xludf.DUMMYFUNCTION("""COMPUTED_VALUE"""),85.0)</f>
        <v>85</v>
      </c>
    </row>
    <row r="54">
      <c r="A54" s="47">
        <v>52.0</v>
      </c>
      <c r="B54" s="52" t="str">
        <f>IFERROR(__xludf.DUMMYFUNCTION("""COMPUTED_VALUE"""),"Lance Addington")</f>
        <v>Lance Addington</v>
      </c>
      <c r="C54" s="52">
        <f>IFERROR(__xludf.DUMMYFUNCTION("""COMPUTED_VALUE"""),3.0)</f>
        <v>3</v>
      </c>
      <c r="D54" s="52">
        <f>IFERROR(__xludf.DUMMYFUNCTION("""COMPUTED_VALUE"""),6.0)</f>
        <v>6</v>
      </c>
      <c r="E54" s="52">
        <f>IFERROR(__xludf.DUMMYFUNCTION("""COMPUTED_VALUE"""),6.0)</f>
        <v>6</v>
      </c>
      <c r="F54" s="52">
        <f>IFERROR(__xludf.DUMMYFUNCTION("""COMPUTED_VALUE"""),5.0)</f>
        <v>5</v>
      </c>
      <c r="G54" s="52">
        <f>IFERROR(__xludf.DUMMYFUNCTION("""COMPUTED_VALUE"""),3.0)</f>
        <v>3</v>
      </c>
      <c r="H54" s="52">
        <f>IFERROR(__xludf.DUMMYFUNCTION("""COMPUTED_VALUE"""),6.0)</f>
        <v>6</v>
      </c>
      <c r="I54" s="52">
        <f>IFERROR(__xludf.DUMMYFUNCTION("""COMPUTED_VALUE"""),3.0)</f>
        <v>3</v>
      </c>
      <c r="J54" s="52">
        <f>IFERROR(__xludf.DUMMYFUNCTION("""COMPUTED_VALUE"""),5.0)</f>
        <v>5</v>
      </c>
      <c r="K54" s="52">
        <f>IFERROR(__xludf.DUMMYFUNCTION("""COMPUTED_VALUE"""),4.0)</f>
        <v>4</v>
      </c>
      <c r="L54" s="52">
        <f>IFERROR(__xludf.DUMMYFUNCTION("""COMPUTED_VALUE"""),41.0)</f>
        <v>41</v>
      </c>
      <c r="M54" s="52">
        <f>IFERROR(__xludf.DUMMYFUNCTION("""COMPUTED_VALUE"""),7.0)</f>
        <v>7</v>
      </c>
      <c r="N54" s="52">
        <f>IFERROR(__xludf.DUMMYFUNCTION("""COMPUTED_VALUE"""),4.0)</f>
        <v>4</v>
      </c>
      <c r="O54" s="52">
        <f>IFERROR(__xludf.DUMMYFUNCTION("""COMPUTED_VALUE"""),4.0)</f>
        <v>4</v>
      </c>
      <c r="P54" s="52">
        <f>IFERROR(__xludf.DUMMYFUNCTION("""COMPUTED_VALUE"""),4.0)</f>
        <v>4</v>
      </c>
      <c r="Q54" s="52">
        <f>IFERROR(__xludf.DUMMYFUNCTION("""COMPUTED_VALUE"""),6.0)</f>
        <v>6</v>
      </c>
      <c r="R54" s="52">
        <f>IFERROR(__xludf.DUMMYFUNCTION("""COMPUTED_VALUE"""),4.0)</f>
        <v>4</v>
      </c>
      <c r="S54" s="52">
        <f>IFERROR(__xludf.DUMMYFUNCTION("""COMPUTED_VALUE"""),6.0)</f>
        <v>6</v>
      </c>
      <c r="T54" s="52">
        <f>IFERROR(__xludf.DUMMYFUNCTION("""COMPUTED_VALUE"""),4.0)</f>
        <v>4</v>
      </c>
      <c r="U54" s="52">
        <f>IFERROR(__xludf.DUMMYFUNCTION("""COMPUTED_VALUE"""),4.0)</f>
        <v>4</v>
      </c>
      <c r="V54" s="52">
        <f>IFERROR(__xludf.DUMMYFUNCTION("""COMPUTED_VALUE"""),43.0)</f>
        <v>43</v>
      </c>
      <c r="W54" s="52">
        <f>IFERROR(__xludf.DUMMYFUNCTION("""COMPUTED_VALUE"""),84.0)</f>
        <v>84</v>
      </c>
    </row>
    <row r="55">
      <c r="A55" s="47">
        <v>53.0</v>
      </c>
      <c r="B55" s="52" t="str">
        <f>IFERROR(__xludf.DUMMYFUNCTION("""COMPUTED_VALUE"""),"Jackson Childs")</f>
        <v>Jackson Childs</v>
      </c>
      <c r="C55" s="52">
        <f>IFERROR(__xludf.DUMMYFUNCTION("""COMPUTED_VALUE"""),4.0)</f>
        <v>4</v>
      </c>
      <c r="D55" s="52">
        <f>IFERROR(__xludf.DUMMYFUNCTION("""COMPUTED_VALUE"""),5.0)</f>
        <v>5</v>
      </c>
      <c r="E55" s="52">
        <f>IFERROR(__xludf.DUMMYFUNCTION("""COMPUTED_VALUE"""),3.0)</f>
        <v>3</v>
      </c>
      <c r="F55" s="52">
        <f>IFERROR(__xludf.DUMMYFUNCTION("""COMPUTED_VALUE"""),7.0)</f>
        <v>7</v>
      </c>
      <c r="G55" s="52">
        <f>IFERROR(__xludf.DUMMYFUNCTION("""COMPUTED_VALUE"""),4.0)</f>
        <v>4</v>
      </c>
      <c r="H55" s="52">
        <f>IFERROR(__xludf.DUMMYFUNCTION("""COMPUTED_VALUE"""),6.0)</f>
        <v>6</v>
      </c>
      <c r="I55" s="52">
        <f>IFERROR(__xludf.DUMMYFUNCTION("""COMPUTED_VALUE"""),3.0)</f>
        <v>3</v>
      </c>
      <c r="J55" s="52">
        <f>IFERROR(__xludf.DUMMYFUNCTION("""COMPUTED_VALUE"""),6.0)</f>
        <v>6</v>
      </c>
      <c r="K55" s="52">
        <f>IFERROR(__xludf.DUMMYFUNCTION("""COMPUTED_VALUE"""),4.0)</f>
        <v>4</v>
      </c>
      <c r="L55" s="52">
        <f>IFERROR(__xludf.DUMMYFUNCTION("""COMPUTED_VALUE"""),42.0)</f>
        <v>42</v>
      </c>
      <c r="M55" s="52">
        <f>IFERROR(__xludf.DUMMYFUNCTION("""COMPUTED_VALUE"""),6.0)</f>
        <v>6</v>
      </c>
      <c r="N55" s="52">
        <f>IFERROR(__xludf.DUMMYFUNCTION("""COMPUTED_VALUE"""),3.0)</f>
        <v>3</v>
      </c>
      <c r="O55" s="52">
        <f>IFERROR(__xludf.DUMMYFUNCTION("""COMPUTED_VALUE"""),6.0)</f>
        <v>6</v>
      </c>
      <c r="P55" s="52">
        <f>IFERROR(__xludf.DUMMYFUNCTION("""COMPUTED_VALUE"""),3.0)</f>
        <v>3</v>
      </c>
      <c r="Q55" s="52">
        <f>IFERROR(__xludf.DUMMYFUNCTION("""COMPUTED_VALUE"""),4.0)</f>
        <v>4</v>
      </c>
      <c r="R55" s="52">
        <f>IFERROR(__xludf.DUMMYFUNCTION("""COMPUTED_VALUE"""),5.0)</f>
        <v>5</v>
      </c>
      <c r="S55" s="52">
        <f>IFERROR(__xludf.DUMMYFUNCTION("""COMPUTED_VALUE"""),4.0)</f>
        <v>4</v>
      </c>
      <c r="T55" s="52">
        <f>IFERROR(__xludf.DUMMYFUNCTION("""COMPUTED_VALUE"""),4.0)</f>
        <v>4</v>
      </c>
      <c r="U55" s="52">
        <f>IFERROR(__xludf.DUMMYFUNCTION("""COMPUTED_VALUE"""),4.0)</f>
        <v>4</v>
      </c>
      <c r="V55" s="52">
        <f>IFERROR(__xludf.DUMMYFUNCTION("""COMPUTED_VALUE"""),39.0)</f>
        <v>39</v>
      </c>
      <c r="W55" s="52">
        <f>IFERROR(__xludf.DUMMYFUNCTION("""COMPUTED_VALUE"""),81.0)</f>
        <v>81</v>
      </c>
    </row>
    <row r="56">
      <c r="A56" s="47">
        <v>54.0</v>
      </c>
      <c r="B56" s="52" t="str">
        <f>IFERROR(__xludf.DUMMYFUNCTION("""COMPUTED_VALUE"""),"Braxten Cahoon")</f>
        <v>Braxten Cahoon</v>
      </c>
      <c r="C56" s="52">
        <f>IFERROR(__xludf.DUMMYFUNCTION("""COMPUTED_VALUE"""),4.0)</f>
        <v>4</v>
      </c>
      <c r="D56" s="52">
        <f>IFERROR(__xludf.DUMMYFUNCTION("""COMPUTED_VALUE"""),7.0)</f>
        <v>7</v>
      </c>
      <c r="E56" s="52">
        <f>IFERROR(__xludf.DUMMYFUNCTION("""COMPUTED_VALUE"""),3.0)</f>
        <v>3</v>
      </c>
      <c r="F56" s="52">
        <f>IFERROR(__xludf.DUMMYFUNCTION("""COMPUTED_VALUE"""),4.0)</f>
        <v>4</v>
      </c>
      <c r="G56" s="52">
        <f>IFERROR(__xludf.DUMMYFUNCTION("""COMPUTED_VALUE"""),5.0)</f>
        <v>5</v>
      </c>
      <c r="H56" s="52">
        <f>IFERROR(__xludf.DUMMYFUNCTION("""COMPUTED_VALUE"""),6.0)</f>
        <v>6</v>
      </c>
      <c r="I56" s="52">
        <f>IFERROR(__xludf.DUMMYFUNCTION("""COMPUTED_VALUE"""),4.0)</f>
        <v>4</v>
      </c>
      <c r="J56" s="52">
        <f>IFERROR(__xludf.DUMMYFUNCTION("""COMPUTED_VALUE"""),5.0)</f>
        <v>5</v>
      </c>
      <c r="K56" s="52">
        <f>IFERROR(__xludf.DUMMYFUNCTION("""COMPUTED_VALUE"""),5.0)</f>
        <v>5</v>
      </c>
      <c r="L56" s="52">
        <f>IFERROR(__xludf.DUMMYFUNCTION("""COMPUTED_VALUE"""),43.0)</f>
        <v>43</v>
      </c>
      <c r="M56" s="52">
        <f>IFERROR(__xludf.DUMMYFUNCTION("""COMPUTED_VALUE"""),7.0)</f>
        <v>7</v>
      </c>
      <c r="N56" s="52">
        <f>IFERROR(__xludf.DUMMYFUNCTION("""COMPUTED_VALUE"""),4.0)</f>
        <v>4</v>
      </c>
      <c r="O56" s="52">
        <f>IFERROR(__xludf.DUMMYFUNCTION("""COMPUTED_VALUE"""),5.0)</f>
        <v>5</v>
      </c>
      <c r="P56" s="52">
        <f>IFERROR(__xludf.DUMMYFUNCTION("""COMPUTED_VALUE"""),4.0)</f>
        <v>4</v>
      </c>
      <c r="Q56" s="52">
        <f>IFERROR(__xludf.DUMMYFUNCTION("""COMPUTED_VALUE"""),4.0)</f>
        <v>4</v>
      </c>
      <c r="R56" s="52">
        <f>IFERROR(__xludf.DUMMYFUNCTION("""COMPUTED_VALUE"""),4.0)</f>
        <v>4</v>
      </c>
      <c r="S56" s="52">
        <f>IFERROR(__xludf.DUMMYFUNCTION("""COMPUTED_VALUE"""),5.0)</f>
        <v>5</v>
      </c>
      <c r="T56" s="52">
        <f>IFERROR(__xludf.DUMMYFUNCTION("""COMPUTED_VALUE"""),4.0)</f>
        <v>4</v>
      </c>
      <c r="U56" s="52">
        <f>IFERROR(__xludf.DUMMYFUNCTION("""COMPUTED_VALUE"""),3.0)</f>
        <v>3</v>
      </c>
      <c r="V56" s="52">
        <f>IFERROR(__xludf.DUMMYFUNCTION("""COMPUTED_VALUE"""),40.0)</f>
        <v>40</v>
      </c>
      <c r="W56" s="52">
        <f>IFERROR(__xludf.DUMMYFUNCTION("""COMPUTED_VALUE"""),83.0)</f>
        <v>83</v>
      </c>
    </row>
    <row r="57">
      <c r="A57" s="47">
        <v>55.0</v>
      </c>
      <c r="B57" s="52" t="str">
        <f>IFERROR(__xludf.DUMMYFUNCTION("""COMPUTED_VALUE"""),"Brayden Arnott")</f>
        <v>Brayden Arnott</v>
      </c>
      <c r="C57" s="52">
        <f>IFERROR(__xludf.DUMMYFUNCTION("""COMPUTED_VALUE"""),4.0)</f>
        <v>4</v>
      </c>
      <c r="D57" s="52">
        <f>IFERROR(__xludf.DUMMYFUNCTION("""COMPUTED_VALUE"""),4.0)</f>
        <v>4</v>
      </c>
      <c r="E57" s="52">
        <f>IFERROR(__xludf.DUMMYFUNCTION("""COMPUTED_VALUE"""),3.0)</f>
        <v>3</v>
      </c>
      <c r="F57" s="52">
        <f>IFERROR(__xludf.DUMMYFUNCTION("""COMPUTED_VALUE"""),5.0)</f>
        <v>5</v>
      </c>
      <c r="G57" s="52">
        <f>IFERROR(__xludf.DUMMYFUNCTION("""COMPUTED_VALUE"""),5.0)</f>
        <v>5</v>
      </c>
      <c r="H57" s="52">
        <f>IFERROR(__xludf.DUMMYFUNCTION("""COMPUTED_VALUE"""),5.0)</f>
        <v>5</v>
      </c>
      <c r="I57" s="52">
        <f>IFERROR(__xludf.DUMMYFUNCTION("""COMPUTED_VALUE"""),2.0)</f>
        <v>2</v>
      </c>
      <c r="J57" s="52">
        <f>IFERROR(__xludf.DUMMYFUNCTION("""COMPUTED_VALUE"""),5.0)</f>
        <v>5</v>
      </c>
      <c r="K57" s="52">
        <f>IFERROR(__xludf.DUMMYFUNCTION("""COMPUTED_VALUE"""),6.0)</f>
        <v>6</v>
      </c>
      <c r="L57" s="52">
        <f>IFERROR(__xludf.DUMMYFUNCTION("""COMPUTED_VALUE"""),39.0)</f>
        <v>39</v>
      </c>
      <c r="M57" s="52">
        <f>IFERROR(__xludf.DUMMYFUNCTION("""COMPUTED_VALUE"""),8.0)</f>
        <v>8</v>
      </c>
      <c r="N57" s="52">
        <f>IFERROR(__xludf.DUMMYFUNCTION("""COMPUTED_VALUE"""),6.0)</f>
        <v>6</v>
      </c>
      <c r="O57" s="52">
        <f>IFERROR(__xludf.DUMMYFUNCTION("""COMPUTED_VALUE"""),4.0)</f>
        <v>4</v>
      </c>
      <c r="P57" s="52">
        <f>IFERROR(__xludf.DUMMYFUNCTION("""COMPUTED_VALUE"""),4.0)</f>
        <v>4</v>
      </c>
      <c r="Q57" s="52">
        <f>IFERROR(__xludf.DUMMYFUNCTION("""COMPUTED_VALUE"""),4.0)</f>
        <v>4</v>
      </c>
      <c r="R57" s="52">
        <f>IFERROR(__xludf.DUMMYFUNCTION("""COMPUTED_VALUE"""),5.0)</f>
        <v>5</v>
      </c>
      <c r="S57" s="52">
        <f>IFERROR(__xludf.DUMMYFUNCTION("""COMPUTED_VALUE"""),7.0)</f>
        <v>7</v>
      </c>
      <c r="T57" s="52">
        <f>IFERROR(__xludf.DUMMYFUNCTION("""COMPUTED_VALUE"""),3.0)</f>
        <v>3</v>
      </c>
      <c r="U57" s="52">
        <f>IFERROR(__xludf.DUMMYFUNCTION("""COMPUTED_VALUE"""),5.0)</f>
        <v>5</v>
      </c>
      <c r="V57" s="52">
        <f>IFERROR(__xludf.DUMMYFUNCTION("""COMPUTED_VALUE"""),46.0)</f>
        <v>46</v>
      </c>
      <c r="W57" s="52">
        <f>IFERROR(__xludf.DUMMYFUNCTION("""COMPUTED_VALUE"""),85.0)</f>
        <v>85</v>
      </c>
    </row>
    <row r="58">
      <c r="A58" s="47">
        <v>56.0</v>
      </c>
      <c r="B58" s="52" t="str">
        <f>IFERROR(__xludf.DUMMYFUNCTION("""COMPUTED_VALUE"""),"Grant Theurer")</f>
        <v>Grant Theurer</v>
      </c>
      <c r="C58" s="52">
        <f>IFERROR(__xludf.DUMMYFUNCTION("""COMPUTED_VALUE"""),5.0)</f>
        <v>5</v>
      </c>
      <c r="D58" s="52">
        <f>IFERROR(__xludf.DUMMYFUNCTION("""COMPUTED_VALUE"""),6.0)</f>
        <v>6</v>
      </c>
      <c r="E58" s="52">
        <f>IFERROR(__xludf.DUMMYFUNCTION("""COMPUTED_VALUE"""),4.0)</f>
        <v>4</v>
      </c>
      <c r="F58" s="52">
        <f>IFERROR(__xludf.DUMMYFUNCTION("""COMPUTED_VALUE"""),4.0)</f>
        <v>4</v>
      </c>
      <c r="G58" s="52">
        <f>IFERROR(__xludf.DUMMYFUNCTION("""COMPUTED_VALUE"""),4.0)</f>
        <v>4</v>
      </c>
      <c r="H58" s="52">
        <f>IFERROR(__xludf.DUMMYFUNCTION("""COMPUTED_VALUE"""),6.0)</f>
        <v>6</v>
      </c>
      <c r="I58" s="52">
        <f>IFERROR(__xludf.DUMMYFUNCTION("""COMPUTED_VALUE"""),3.0)</f>
        <v>3</v>
      </c>
      <c r="J58" s="52">
        <f>IFERROR(__xludf.DUMMYFUNCTION("""COMPUTED_VALUE"""),4.0)</f>
        <v>4</v>
      </c>
      <c r="K58" s="52">
        <f>IFERROR(__xludf.DUMMYFUNCTION("""COMPUTED_VALUE"""),4.0)</f>
        <v>4</v>
      </c>
      <c r="L58" s="52">
        <f>IFERROR(__xludf.DUMMYFUNCTION("""COMPUTED_VALUE"""),40.0)</f>
        <v>40</v>
      </c>
      <c r="M58" s="52">
        <f>IFERROR(__xludf.DUMMYFUNCTION("""COMPUTED_VALUE"""),8.0)</f>
        <v>8</v>
      </c>
      <c r="N58" s="52">
        <f>IFERROR(__xludf.DUMMYFUNCTION("""COMPUTED_VALUE"""),7.0)</f>
        <v>7</v>
      </c>
      <c r="O58" s="52">
        <f>IFERROR(__xludf.DUMMYFUNCTION("""COMPUTED_VALUE"""),4.0)</f>
        <v>4</v>
      </c>
      <c r="P58" s="52">
        <f>IFERROR(__xludf.DUMMYFUNCTION("""COMPUTED_VALUE"""),3.0)</f>
        <v>3</v>
      </c>
      <c r="Q58" s="52">
        <f>IFERROR(__xludf.DUMMYFUNCTION("""COMPUTED_VALUE"""),4.0)</f>
        <v>4</v>
      </c>
      <c r="R58" s="52">
        <f>IFERROR(__xludf.DUMMYFUNCTION("""COMPUTED_VALUE"""),4.0)</f>
        <v>4</v>
      </c>
      <c r="S58" s="52">
        <f>IFERROR(__xludf.DUMMYFUNCTION("""COMPUTED_VALUE"""),4.0)</f>
        <v>4</v>
      </c>
      <c r="T58" s="52">
        <f>IFERROR(__xludf.DUMMYFUNCTION("""COMPUTED_VALUE"""),3.0)</f>
        <v>3</v>
      </c>
      <c r="U58" s="52">
        <f>IFERROR(__xludf.DUMMYFUNCTION("""COMPUTED_VALUE"""),7.0)</f>
        <v>7</v>
      </c>
      <c r="V58" s="52">
        <f>IFERROR(__xludf.DUMMYFUNCTION("""COMPUTED_VALUE"""),44.0)</f>
        <v>44</v>
      </c>
      <c r="W58" s="52">
        <f>IFERROR(__xludf.DUMMYFUNCTION("""COMPUTED_VALUE"""),84.0)</f>
        <v>84</v>
      </c>
    </row>
    <row r="59">
      <c r="A59" s="47">
        <v>57.0</v>
      </c>
      <c r="B59" s="52" t="str">
        <f>IFERROR(__xludf.DUMMYFUNCTION("""COMPUTED_VALUE"""),"Caleb Dokter")</f>
        <v>Caleb Dokter</v>
      </c>
      <c r="C59" s="52">
        <f>IFERROR(__xludf.DUMMYFUNCTION("""COMPUTED_VALUE"""),4.0)</f>
        <v>4</v>
      </c>
      <c r="D59" s="52">
        <f>IFERROR(__xludf.DUMMYFUNCTION("""COMPUTED_VALUE"""),6.0)</f>
        <v>6</v>
      </c>
      <c r="E59" s="52">
        <f>IFERROR(__xludf.DUMMYFUNCTION("""COMPUTED_VALUE"""),3.0)</f>
        <v>3</v>
      </c>
      <c r="F59" s="52">
        <f>IFERROR(__xludf.DUMMYFUNCTION("""COMPUTED_VALUE"""),5.0)</f>
        <v>5</v>
      </c>
      <c r="G59" s="52">
        <f>IFERROR(__xludf.DUMMYFUNCTION("""COMPUTED_VALUE"""),6.0)</f>
        <v>6</v>
      </c>
      <c r="H59" s="52">
        <f>IFERROR(__xludf.DUMMYFUNCTION("""COMPUTED_VALUE"""),5.0)</f>
        <v>5</v>
      </c>
      <c r="I59" s="52">
        <f>IFERROR(__xludf.DUMMYFUNCTION("""COMPUTED_VALUE"""),3.0)</f>
        <v>3</v>
      </c>
      <c r="J59" s="52">
        <f>IFERROR(__xludf.DUMMYFUNCTION("""COMPUTED_VALUE"""),4.0)</f>
        <v>4</v>
      </c>
      <c r="K59" s="52">
        <f>IFERROR(__xludf.DUMMYFUNCTION("""COMPUTED_VALUE"""),4.0)</f>
        <v>4</v>
      </c>
      <c r="L59" s="52">
        <f>IFERROR(__xludf.DUMMYFUNCTION("""COMPUTED_VALUE"""),40.0)</f>
        <v>40</v>
      </c>
      <c r="M59" s="52">
        <f>IFERROR(__xludf.DUMMYFUNCTION("""COMPUTED_VALUE"""),6.0)</f>
        <v>6</v>
      </c>
      <c r="N59" s="52">
        <f>IFERROR(__xludf.DUMMYFUNCTION("""COMPUTED_VALUE"""),5.0)</f>
        <v>5</v>
      </c>
      <c r="O59" s="52">
        <f>IFERROR(__xludf.DUMMYFUNCTION("""COMPUTED_VALUE"""),3.0)</f>
        <v>3</v>
      </c>
      <c r="P59" s="52">
        <f>IFERROR(__xludf.DUMMYFUNCTION("""COMPUTED_VALUE"""),3.0)</f>
        <v>3</v>
      </c>
      <c r="Q59" s="52">
        <f>IFERROR(__xludf.DUMMYFUNCTION("""COMPUTED_VALUE"""),4.0)</f>
        <v>4</v>
      </c>
      <c r="R59" s="52">
        <f>IFERROR(__xludf.DUMMYFUNCTION("""COMPUTED_VALUE"""),4.0)</f>
        <v>4</v>
      </c>
      <c r="S59" s="52">
        <f>IFERROR(__xludf.DUMMYFUNCTION("""COMPUTED_VALUE"""),4.0)</f>
        <v>4</v>
      </c>
      <c r="T59" s="52">
        <f>IFERROR(__xludf.DUMMYFUNCTION("""COMPUTED_VALUE"""),3.0)</f>
        <v>3</v>
      </c>
      <c r="U59" s="52">
        <f>IFERROR(__xludf.DUMMYFUNCTION("""COMPUTED_VALUE"""),4.0)</f>
        <v>4</v>
      </c>
      <c r="V59" s="52">
        <f>IFERROR(__xludf.DUMMYFUNCTION("""COMPUTED_VALUE"""),36.0)</f>
        <v>36</v>
      </c>
      <c r="W59" s="52">
        <f>IFERROR(__xludf.DUMMYFUNCTION("""COMPUTED_VALUE"""),76.0)</f>
        <v>76</v>
      </c>
    </row>
    <row r="60">
      <c r="A60" s="47">
        <v>58.0</v>
      </c>
      <c r="B60" s="52" t="str">
        <f>IFERROR(__xludf.DUMMYFUNCTION("""COMPUTED_VALUE"""),"Will Rader")</f>
        <v>Will Rader</v>
      </c>
      <c r="C60" s="52">
        <f>IFERROR(__xludf.DUMMYFUNCTION("""COMPUTED_VALUE"""),4.0)</f>
        <v>4</v>
      </c>
      <c r="D60" s="52">
        <f>IFERROR(__xludf.DUMMYFUNCTION("""COMPUTED_VALUE"""),6.0)</f>
        <v>6</v>
      </c>
      <c r="E60" s="52">
        <f>IFERROR(__xludf.DUMMYFUNCTION("""COMPUTED_VALUE"""),3.0)</f>
        <v>3</v>
      </c>
      <c r="F60" s="52">
        <f>IFERROR(__xludf.DUMMYFUNCTION("""COMPUTED_VALUE"""),6.0)</f>
        <v>6</v>
      </c>
      <c r="G60" s="52">
        <f>IFERROR(__xludf.DUMMYFUNCTION("""COMPUTED_VALUE"""),4.0)</f>
        <v>4</v>
      </c>
      <c r="H60" s="52">
        <f>IFERROR(__xludf.DUMMYFUNCTION("""COMPUTED_VALUE"""),5.0)</f>
        <v>5</v>
      </c>
      <c r="I60" s="52">
        <f>IFERROR(__xludf.DUMMYFUNCTION("""COMPUTED_VALUE"""),3.0)</f>
        <v>3</v>
      </c>
      <c r="J60" s="52">
        <f>IFERROR(__xludf.DUMMYFUNCTION("""COMPUTED_VALUE"""),5.0)</f>
        <v>5</v>
      </c>
      <c r="K60" s="52">
        <f>IFERROR(__xludf.DUMMYFUNCTION("""COMPUTED_VALUE"""),4.0)</f>
        <v>4</v>
      </c>
      <c r="L60" s="52">
        <f>IFERROR(__xludf.DUMMYFUNCTION("""COMPUTED_VALUE"""),40.0)</f>
        <v>40</v>
      </c>
      <c r="M60" s="52">
        <f>IFERROR(__xludf.DUMMYFUNCTION("""COMPUTED_VALUE"""),7.0)</f>
        <v>7</v>
      </c>
      <c r="N60" s="52">
        <f>IFERROR(__xludf.DUMMYFUNCTION("""COMPUTED_VALUE"""),4.0)</f>
        <v>4</v>
      </c>
      <c r="O60" s="52">
        <f>IFERROR(__xludf.DUMMYFUNCTION("""COMPUTED_VALUE"""),4.0)</f>
        <v>4</v>
      </c>
      <c r="P60" s="52">
        <f>IFERROR(__xludf.DUMMYFUNCTION("""COMPUTED_VALUE"""),4.0)</f>
        <v>4</v>
      </c>
      <c r="Q60" s="52">
        <f>IFERROR(__xludf.DUMMYFUNCTION("""COMPUTED_VALUE"""),5.0)</f>
        <v>5</v>
      </c>
      <c r="R60" s="52">
        <f>IFERROR(__xludf.DUMMYFUNCTION("""COMPUTED_VALUE"""),5.0)</f>
        <v>5</v>
      </c>
      <c r="S60" s="52">
        <f>IFERROR(__xludf.DUMMYFUNCTION("""COMPUTED_VALUE"""),7.0)</f>
        <v>7</v>
      </c>
      <c r="T60" s="52">
        <f>IFERROR(__xludf.DUMMYFUNCTION("""COMPUTED_VALUE"""),4.0)</f>
        <v>4</v>
      </c>
      <c r="U60" s="52">
        <f>IFERROR(__xludf.DUMMYFUNCTION("""COMPUTED_VALUE"""),4.0)</f>
        <v>4</v>
      </c>
      <c r="V60" s="52">
        <f>IFERROR(__xludf.DUMMYFUNCTION("""COMPUTED_VALUE"""),44.0)</f>
        <v>44</v>
      </c>
      <c r="W60" s="52">
        <f>IFERROR(__xludf.DUMMYFUNCTION("""COMPUTED_VALUE"""),84.0)</f>
        <v>84</v>
      </c>
    </row>
    <row r="61">
      <c r="A61" s="47">
        <v>59.0</v>
      </c>
      <c r="B61" s="52" t="str">
        <f>IFERROR(__xludf.DUMMYFUNCTION("""COMPUTED_VALUE"""),"Mason Collins")</f>
        <v>Mason Collins</v>
      </c>
      <c r="C61" s="52">
        <f>IFERROR(__xludf.DUMMYFUNCTION("""COMPUTED_VALUE"""),4.0)</f>
        <v>4</v>
      </c>
      <c r="D61" s="52">
        <f>IFERROR(__xludf.DUMMYFUNCTION("""COMPUTED_VALUE"""),5.0)</f>
        <v>5</v>
      </c>
      <c r="E61" s="52">
        <f>IFERROR(__xludf.DUMMYFUNCTION("""COMPUTED_VALUE"""),3.0)</f>
        <v>3</v>
      </c>
      <c r="F61" s="52">
        <f>IFERROR(__xludf.DUMMYFUNCTION("""COMPUTED_VALUE"""),6.0)</f>
        <v>6</v>
      </c>
      <c r="G61" s="52">
        <f>IFERROR(__xludf.DUMMYFUNCTION("""COMPUTED_VALUE"""),6.0)</f>
        <v>6</v>
      </c>
      <c r="H61" s="52">
        <f>IFERROR(__xludf.DUMMYFUNCTION("""COMPUTED_VALUE"""),3.0)</f>
        <v>3</v>
      </c>
      <c r="I61" s="52">
        <f>IFERROR(__xludf.DUMMYFUNCTION("""COMPUTED_VALUE"""),3.0)</f>
        <v>3</v>
      </c>
      <c r="J61" s="52">
        <f>IFERROR(__xludf.DUMMYFUNCTION("""COMPUTED_VALUE"""),5.0)</f>
        <v>5</v>
      </c>
      <c r="K61" s="52">
        <f>IFERROR(__xludf.DUMMYFUNCTION("""COMPUTED_VALUE"""),4.0)</f>
        <v>4</v>
      </c>
      <c r="L61" s="52">
        <f>IFERROR(__xludf.DUMMYFUNCTION("""COMPUTED_VALUE"""),39.0)</f>
        <v>39</v>
      </c>
      <c r="M61" s="52">
        <f>IFERROR(__xludf.DUMMYFUNCTION("""COMPUTED_VALUE"""),6.0)</f>
        <v>6</v>
      </c>
      <c r="N61" s="52">
        <f>IFERROR(__xludf.DUMMYFUNCTION("""COMPUTED_VALUE"""),5.0)</f>
        <v>5</v>
      </c>
      <c r="O61" s="52">
        <f>IFERROR(__xludf.DUMMYFUNCTION("""COMPUTED_VALUE"""),4.0)</f>
        <v>4</v>
      </c>
      <c r="P61" s="52">
        <f>IFERROR(__xludf.DUMMYFUNCTION("""COMPUTED_VALUE"""),3.0)</f>
        <v>3</v>
      </c>
      <c r="Q61" s="52">
        <f>IFERROR(__xludf.DUMMYFUNCTION("""COMPUTED_VALUE"""),5.0)</f>
        <v>5</v>
      </c>
      <c r="R61" s="52">
        <f>IFERROR(__xludf.DUMMYFUNCTION("""COMPUTED_VALUE"""),4.0)</f>
        <v>4</v>
      </c>
      <c r="S61" s="52">
        <f>IFERROR(__xludf.DUMMYFUNCTION("""COMPUTED_VALUE"""),4.0)</f>
        <v>4</v>
      </c>
      <c r="T61" s="52">
        <f>IFERROR(__xludf.DUMMYFUNCTION("""COMPUTED_VALUE"""),3.0)</f>
        <v>3</v>
      </c>
      <c r="U61" s="52">
        <f>IFERROR(__xludf.DUMMYFUNCTION("""COMPUTED_VALUE"""),5.0)</f>
        <v>5</v>
      </c>
      <c r="V61" s="52">
        <f>IFERROR(__xludf.DUMMYFUNCTION("""COMPUTED_VALUE"""),39.0)</f>
        <v>39</v>
      </c>
      <c r="W61" s="52">
        <f>IFERROR(__xludf.DUMMYFUNCTION("""COMPUTED_VALUE"""),78.0)</f>
        <v>78</v>
      </c>
    </row>
    <row r="62">
      <c r="A62" s="47">
        <v>60.0</v>
      </c>
      <c r="B62" s="52" t="str">
        <f>IFERROR(__xludf.DUMMYFUNCTION("""COMPUTED_VALUE"""),"Carson Towey")</f>
        <v>Carson Towey</v>
      </c>
      <c r="C62" s="52">
        <f>IFERROR(__xludf.DUMMYFUNCTION("""COMPUTED_VALUE"""),4.0)</f>
        <v>4</v>
      </c>
      <c r="D62" s="52">
        <f>IFERROR(__xludf.DUMMYFUNCTION("""COMPUTED_VALUE"""),6.0)</f>
        <v>6</v>
      </c>
      <c r="E62" s="52">
        <f>IFERROR(__xludf.DUMMYFUNCTION("""COMPUTED_VALUE"""),3.0)</f>
        <v>3</v>
      </c>
      <c r="F62" s="52">
        <f>IFERROR(__xludf.DUMMYFUNCTION("""COMPUTED_VALUE"""),5.0)</f>
        <v>5</v>
      </c>
      <c r="G62" s="52">
        <f>IFERROR(__xludf.DUMMYFUNCTION("""COMPUTED_VALUE"""),4.0)</f>
        <v>4</v>
      </c>
      <c r="H62" s="52">
        <f>IFERROR(__xludf.DUMMYFUNCTION("""COMPUTED_VALUE"""),4.0)</f>
        <v>4</v>
      </c>
      <c r="I62" s="52">
        <f>IFERROR(__xludf.DUMMYFUNCTION("""COMPUTED_VALUE"""),3.0)</f>
        <v>3</v>
      </c>
      <c r="J62" s="52">
        <f>IFERROR(__xludf.DUMMYFUNCTION("""COMPUTED_VALUE"""),3.0)</f>
        <v>3</v>
      </c>
      <c r="K62" s="52">
        <f>IFERROR(__xludf.DUMMYFUNCTION("""COMPUTED_VALUE"""),3.0)</f>
        <v>3</v>
      </c>
      <c r="L62" s="52">
        <f>IFERROR(__xludf.DUMMYFUNCTION("""COMPUTED_VALUE"""),35.0)</f>
        <v>35</v>
      </c>
      <c r="M62" s="52">
        <f>IFERROR(__xludf.DUMMYFUNCTION("""COMPUTED_VALUE"""),6.0)</f>
        <v>6</v>
      </c>
      <c r="N62" s="52">
        <f>IFERROR(__xludf.DUMMYFUNCTION("""COMPUTED_VALUE"""),3.0)</f>
        <v>3</v>
      </c>
      <c r="O62" s="52">
        <f>IFERROR(__xludf.DUMMYFUNCTION("""COMPUTED_VALUE"""),4.0)</f>
        <v>4</v>
      </c>
      <c r="P62" s="52">
        <f>IFERROR(__xludf.DUMMYFUNCTION("""COMPUTED_VALUE"""),3.0)</f>
        <v>3</v>
      </c>
      <c r="Q62" s="52">
        <f>IFERROR(__xludf.DUMMYFUNCTION("""COMPUTED_VALUE"""),4.0)</f>
        <v>4</v>
      </c>
      <c r="R62" s="52">
        <f>IFERROR(__xludf.DUMMYFUNCTION("""COMPUTED_VALUE"""),3.0)</f>
        <v>3</v>
      </c>
      <c r="S62" s="52">
        <f>IFERROR(__xludf.DUMMYFUNCTION("""COMPUTED_VALUE"""),5.0)</f>
        <v>5</v>
      </c>
      <c r="T62" s="52">
        <f>IFERROR(__xludf.DUMMYFUNCTION("""COMPUTED_VALUE"""),3.0)</f>
        <v>3</v>
      </c>
      <c r="U62" s="52">
        <f>IFERROR(__xludf.DUMMYFUNCTION("""COMPUTED_VALUE"""),4.0)</f>
        <v>4</v>
      </c>
      <c r="V62" s="52">
        <f>IFERROR(__xludf.DUMMYFUNCTION("""COMPUTED_VALUE"""),35.0)</f>
        <v>35</v>
      </c>
      <c r="W62" s="52">
        <f>IFERROR(__xludf.DUMMYFUNCTION("""COMPUTED_VALUE"""),70.0)</f>
        <v>70</v>
      </c>
    </row>
    <row r="63">
      <c r="A63" s="47">
        <v>61.0</v>
      </c>
      <c r="B63" s="52" t="str">
        <f>IFERROR(__xludf.DUMMYFUNCTION("""COMPUTED_VALUE"""),"Caden Koole")</f>
        <v>Caden Koole</v>
      </c>
      <c r="C63" s="52">
        <f>IFERROR(__xludf.DUMMYFUNCTION("""COMPUTED_VALUE"""),4.0)</f>
        <v>4</v>
      </c>
      <c r="D63" s="52">
        <f>IFERROR(__xludf.DUMMYFUNCTION("""COMPUTED_VALUE"""),7.0)</f>
        <v>7</v>
      </c>
      <c r="E63" s="52">
        <f>IFERROR(__xludf.DUMMYFUNCTION("""COMPUTED_VALUE"""),3.0)</f>
        <v>3</v>
      </c>
      <c r="F63" s="52">
        <f>IFERROR(__xludf.DUMMYFUNCTION("""COMPUTED_VALUE"""),4.0)</f>
        <v>4</v>
      </c>
      <c r="G63" s="52">
        <f>IFERROR(__xludf.DUMMYFUNCTION("""COMPUTED_VALUE"""),5.0)</f>
        <v>5</v>
      </c>
      <c r="H63" s="52">
        <f>IFERROR(__xludf.DUMMYFUNCTION("""COMPUTED_VALUE"""),5.0)</f>
        <v>5</v>
      </c>
      <c r="I63" s="52">
        <f>IFERROR(__xludf.DUMMYFUNCTION("""COMPUTED_VALUE"""),4.0)</f>
        <v>4</v>
      </c>
      <c r="J63" s="52">
        <f>IFERROR(__xludf.DUMMYFUNCTION("""COMPUTED_VALUE"""),3.0)</f>
        <v>3</v>
      </c>
      <c r="K63" s="52">
        <f>IFERROR(__xludf.DUMMYFUNCTION("""COMPUTED_VALUE"""),5.0)</f>
        <v>5</v>
      </c>
      <c r="L63" s="52">
        <f>IFERROR(__xludf.DUMMYFUNCTION("""COMPUTED_VALUE"""),40.0)</f>
        <v>40</v>
      </c>
      <c r="M63" s="52">
        <f>IFERROR(__xludf.DUMMYFUNCTION("""COMPUTED_VALUE"""),6.0)</f>
        <v>6</v>
      </c>
      <c r="N63" s="52">
        <f>IFERROR(__xludf.DUMMYFUNCTION("""COMPUTED_VALUE"""),4.0)</f>
        <v>4</v>
      </c>
      <c r="O63" s="52">
        <f>IFERROR(__xludf.DUMMYFUNCTION("""COMPUTED_VALUE"""),4.0)</f>
        <v>4</v>
      </c>
      <c r="P63" s="52">
        <f>IFERROR(__xludf.DUMMYFUNCTION("""COMPUTED_VALUE"""),5.0)</f>
        <v>5</v>
      </c>
      <c r="Q63" s="52">
        <f>IFERROR(__xludf.DUMMYFUNCTION("""COMPUTED_VALUE"""),4.0)</f>
        <v>4</v>
      </c>
      <c r="R63" s="52">
        <f>IFERROR(__xludf.DUMMYFUNCTION("""COMPUTED_VALUE"""),4.0)</f>
        <v>4</v>
      </c>
      <c r="S63" s="52">
        <f>IFERROR(__xludf.DUMMYFUNCTION("""COMPUTED_VALUE"""),4.0)</f>
        <v>4</v>
      </c>
      <c r="T63" s="52">
        <f>IFERROR(__xludf.DUMMYFUNCTION("""COMPUTED_VALUE"""),2.0)</f>
        <v>2</v>
      </c>
      <c r="U63" s="52">
        <f>IFERROR(__xludf.DUMMYFUNCTION("""COMPUTED_VALUE"""),5.0)</f>
        <v>5</v>
      </c>
      <c r="V63" s="52">
        <f>IFERROR(__xludf.DUMMYFUNCTION("""COMPUTED_VALUE"""),38.0)</f>
        <v>38</v>
      </c>
      <c r="W63" s="52">
        <f>IFERROR(__xludf.DUMMYFUNCTION("""COMPUTED_VALUE"""),78.0)</f>
        <v>78</v>
      </c>
    </row>
    <row r="64">
      <c r="A64" s="47">
        <v>62.0</v>
      </c>
      <c r="B64" s="52" t="str">
        <f>IFERROR(__xludf.DUMMYFUNCTION("""COMPUTED_VALUE"""),"Carson Wampler")</f>
        <v>Carson Wampler</v>
      </c>
      <c r="C64" s="52">
        <f>IFERROR(__xludf.DUMMYFUNCTION("""COMPUTED_VALUE"""),4.0)</f>
        <v>4</v>
      </c>
      <c r="D64" s="52">
        <f>IFERROR(__xludf.DUMMYFUNCTION("""COMPUTED_VALUE"""),5.0)</f>
        <v>5</v>
      </c>
      <c r="E64" s="52">
        <f>IFERROR(__xludf.DUMMYFUNCTION("""COMPUTED_VALUE"""),3.0)</f>
        <v>3</v>
      </c>
      <c r="F64" s="52">
        <f>IFERROR(__xludf.DUMMYFUNCTION("""COMPUTED_VALUE"""),4.0)</f>
        <v>4</v>
      </c>
      <c r="G64" s="52">
        <f>IFERROR(__xludf.DUMMYFUNCTION("""COMPUTED_VALUE"""),4.0)</f>
        <v>4</v>
      </c>
      <c r="H64" s="52">
        <f>IFERROR(__xludf.DUMMYFUNCTION("""COMPUTED_VALUE"""),4.0)</f>
        <v>4</v>
      </c>
      <c r="I64" s="52">
        <f>IFERROR(__xludf.DUMMYFUNCTION("""COMPUTED_VALUE"""),3.0)</f>
        <v>3</v>
      </c>
      <c r="J64" s="52">
        <f>IFERROR(__xludf.DUMMYFUNCTION("""COMPUTED_VALUE"""),3.0)</f>
        <v>3</v>
      </c>
      <c r="K64" s="52">
        <f>IFERROR(__xludf.DUMMYFUNCTION("""COMPUTED_VALUE"""),3.0)</f>
        <v>3</v>
      </c>
      <c r="L64" s="52">
        <f>IFERROR(__xludf.DUMMYFUNCTION("""COMPUTED_VALUE"""),33.0)</f>
        <v>33</v>
      </c>
      <c r="M64" s="52">
        <f>IFERROR(__xludf.DUMMYFUNCTION("""COMPUTED_VALUE"""),7.0)</f>
        <v>7</v>
      </c>
      <c r="N64" s="52">
        <f>IFERROR(__xludf.DUMMYFUNCTION("""COMPUTED_VALUE"""),6.0)</f>
        <v>6</v>
      </c>
      <c r="O64" s="52">
        <f>IFERROR(__xludf.DUMMYFUNCTION("""COMPUTED_VALUE"""),4.0)</f>
        <v>4</v>
      </c>
      <c r="P64" s="52">
        <f>IFERROR(__xludf.DUMMYFUNCTION("""COMPUTED_VALUE"""),3.0)</f>
        <v>3</v>
      </c>
      <c r="Q64" s="52">
        <f>IFERROR(__xludf.DUMMYFUNCTION("""COMPUTED_VALUE"""),5.0)</f>
        <v>5</v>
      </c>
      <c r="R64" s="52">
        <f>IFERROR(__xludf.DUMMYFUNCTION("""COMPUTED_VALUE"""),3.0)</f>
        <v>3</v>
      </c>
      <c r="S64" s="52">
        <f>IFERROR(__xludf.DUMMYFUNCTION("""COMPUTED_VALUE"""),5.0)</f>
        <v>5</v>
      </c>
      <c r="T64" s="52">
        <f>IFERROR(__xludf.DUMMYFUNCTION("""COMPUTED_VALUE"""),3.0)</f>
        <v>3</v>
      </c>
      <c r="U64" s="52">
        <f>IFERROR(__xludf.DUMMYFUNCTION("""COMPUTED_VALUE"""),4.0)</f>
        <v>4</v>
      </c>
      <c r="V64" s="52">
        <f>IFERROR(__xludf.DUMMYFUNCTION("""COMPUTED_VALUE"""),40.0)</f>
        <v>40</v>
      </c>
      <c r="W64" s="52">
        <f>IFERROR(__xludf.DUMMYFUNCTION("""COMPUTED_VALUE"""),73.0)</f>
        <v>73</v>
      </c>
    </row>
    <row r="65">
      <c r="A65" s="47">
        <v>63.0</v>
      </c>
      <c r="B65" s="52" t="str">
        <f>IFERROR(__xludf.DUMMYFUNCTION("""COMPUTED_VALUE"""),"Andrew Arndorfer ")</f>
        <v>Andrew Arndorfer </v>
      </c>
      <c r="C65" s="52">
        <f>IFERROR(__xludf.DUMMYFUNCTION("""COMPUTED_VALUE"""),5.0)</f>
        <v>5</v>
      </c>
      <c r="D65" s="52">
        <f>IFERROR(__xludf.DUMMYFUNCTION("""COMPUTED_VALUE"""),5.0)</f>
        <v>5</v>
      </c>
      <c r="E65" s="52">
        <f>IFERROR(__xludf.DUMMYFUNCTION("""COMPUTED_VALUE"""),3.0)</f>
        <v>3</v>
      </c>
      <c r="F65" s="52">
        <f>IFERROR(__xludf.DUMMYFUNCTION("""COMPUTED_VALUE"""),5.0)</f>
        <v>5</v>
      </c>
      <c r="G65" s="52">
        <f>IFERROR(__xludf.DUMMYFUNCTION("""COMPUTED_VALUE"""),5.0)</f>
        <v>5</v>
      </c>
      <c r="H65" s="52">
        <f>IFERROR(__xludf.DUMMYFUNCTION("""COMPUTED_VALUE"""),5.0)</f>
        <v>5</v>
      </c>
      <c r="I65" s="52">
        <f>IFERROR(__xludf.DUMMYFUNCTION("""COMPUTED_VALUE"""),3.0)</f>
        <v>3</v>
      </c>
      <c r="J65" s="52">
        <f>IFERROR(__xludf.DUMMYFUNCTION("""COMPUTED_VALUE"""),5.0)</f>
        <v>5</v>
      </c>
      <c r="K65" s="52">
        <f>IFERROR(__xludf.DUMMYFUNCTION("""COMPUTED_VALUE"""),4.0)</f>
        <v>4</v>
      </c>
      <c r="L65" s="52">
        <f>IFERROR(__xludf.DUMMYFUNCTION("""COMPUTED_VALUE"""),40.0)</f>
        <v>40</v>
      </c>
      <c r="M65" s="52">
        <f>IFERROR(__xludf.DUMMYFUNCTION("""COMPUTED_VALUE"""),5.0)</f>
        <v>5</v>
      </c>
      <c r="N65" s="52">
        <f>IFERROR(__xludf.DUMMYFUNCTION("""COMPUTED_VALUE"""),4.0)</f>
        <v>4</v>
      </c>
      <c r="O65" s="52">
        <f>IFERROR(__xludf.DUMMYFUNCTION("""COMPUTED_VALUE"""),6.0)</f>
        <v>6</v>
      </c>
      <c r="P65" s="52">
        <f>IFERROR(__xludf.DUMMYFUNCTION("""COMPUTED_VALUE"""),3.0)</f>
        <v>3</v>
      </c>
      <c r="Q65" s="52">
        <f>IFERROR(__xludf.DUMMYFUNCTION("""COMPUTED_VALUE"""),4.0)</f>
        <v>4</v>
      </c>
      <c r="R65" s="52">
        <f>IFERROR(__xludf.DUMMYFUNCTION("""COMPUTED_VALUE"""),4.0)</f>
        <v>4</v>
      </c>
      <c r="S65" s="52">
        <f>IFERROR(__xludf.DUMMYFUNCTION("""COMPUTED_VALUE"""),4.0)</f>
        <v>4</v>
      </c>
      <c r="T65" s="52">
        <f>IFERROR(__xludf.DUMMYFUNCTION("""COMPUTED_VALUE"""),3.0)</f>
        <v>3</v>
      </c>
      <c r="U65" s="52">
        <f>IFERROR(__xludf.DUMMYFUNCTION("""COMPUTED_VALUE"""),5.0)</f>
        <v>5</v>
      </c>
      <c r="V65" s="52">
        <f>IFERROR(__xludf.DUMMYFUNCTION("""COMPUTED_VALUE"""),38.0)</f>
        <v>38</v>
      </c>
      <c r="W65" s="52">
        <f>IFERROR(__xludf.DUMMYFUNCTION("""COMPUTED_VALUE"""),78.0)</f>
        <v>78</v>
      </c>
    </row>
    <row r="66">
      <c r="A66" s="47">
        <v>64.0</v>
      </c>
      <c r="B66" s="52" t="str">
        <f>IFERROR(__xludf.DUMMYFUNCTION("""COMPUTED_VALUE"""),"Arthur Karouby")</f>
        <v>Arthur Karouby</v>
      </c>
      <c r="C66" s="52">
        <f>IFERROR(__xludf.DUMMYFUNCTION("""COMPUTED_VALUE"""),6.0)</f>
        <v>6</v>
      </c>
      <c r="D66" s="52">
        <f>IFERROR(__xludf.DUMMYFUNCTION("""COMPUTED_VALUE"""),5.0)</f>
        <v>5</v>
      </c>
      <c r="E66" s="52">
        <f>IFERROR(__xludf.DUMMYFUNCTION("""COMPUTED_VALUE"""),3.0)</f>
        <v>3</v>
      </c>
      <c r="F66" s="52">
        <f>IFERROR(__xludf.DUMMYFUNCTION("""COMPUTED_VALUE"""),5.0)</f>
        <v>5</v>
      </c>
      <c r="G66" s="52">
        <f>IFERROR(__xludf.DUMMYFUNCTION("""COMPUTED_VALUE"""),4.0)</f>
        <v>4</v>
      </c>
      <c r="H66" s="52">
        <f>IFERROR(__xludf.DUMMYFUNCTION("""COMPUTED_VALUE"""),5.0)</f>
        <v>5</v>
      </c>
      <c r="I66" s="52">
        <f>IFERROR(__xludf.DUMMYFUNCTION("""COMPUTED_VALUE"""),5.0)</f>
        <v>5</v>
      </c>
      <c r="J66" s="52">
        <f>IFERROR(__xludf.DUMMYFUNCTION("""COMPUTED_VALUE"""),4.0)</f>
        <v>4</v>
      </c>
      <c r="K66" s="52">
        <f>IFERROR(__xludf.DUMMYFUNCTION("""COMPUTED_VALUE"""),4.0)</f>
        <v>4</v>
      </c>
      <c r="L66" s="52">
        <f>IFERROR(__xludf.DUMMYFUNCTION("""COMPUTED_VALUE"""),41.0)</f>
        <v>41</v>
      </c>
      <c r="M66" s="52">
        <f>IFERROR(__xludf.DUMMYFUNCTION("""COMPUTED_VALUE"""),5.0)</f>
        <v>5</v>
      </c>
      <c r="N66" s="52">
        <f>IFERROR(__xludf.DUMMYFUNCTION("""COMPUTED_VALUE"""),4.0)</f>
        <v>4</v>
      </c>
      <c r="O66" s="52">
        <f>IFERROR(__xludf.DUMMYFUNCTION("""COMPUTED_VALUE"""),5.0)</f>
        <v>5</v>
      </c>
      <c r="P66" s="52">
        <f>IFERROR(__xludf.DUMMYFUNCTION("""COMPUTED_VALUE"""),4.0)</f>
        <v>4</v>
      </c>
      <c r="Q66" s="52">
        <f>IFERROR(__xludf.DUMMYFUNCTION("""COMPUTED_VALUE"""),4.0)</f>
        <v>4</v>
      </c>
      <c r="R66" s="52">
        <f>IFERROR(__xludf.DUMMYFUNCTION("""COMPUTED_VALUE"""),4.0)</f>
        <v>4</v>
      </c>
      <c r="S66" s="52">
        <f>IFERROR(__xludf.DUMMYFUNCTION("""COMPUTED_VALUE"""),4.0)</f>
        <v>4</v>
      </c>
      <c r="T66" s="52">
        <f>IFERROR(__xludf.DUMMYFUNCTION("""COMPUTED_VALUE"""),3.0)</f>
        <v>3</v>
      </c>
      <c r="U66" s="52">
        <f>IFERROR(__xludf.DUMMYFUNCTION("""COMPUTED_VALUE"""),4.0)</f>
        <v>4</v>
      </c>
      <c r="V66" s="52">
        <f>IFERROR(__xludf.DUMMYFUNCTION("""COMPUTED_VALUE"""),37.0)</f>
        <v>37</v>
      </c>
      <c r="W66" s="52">
        <f>IFERROR(__xludf.DUMMYFUNCTION("""COMPUTED_VALUE"""),78.0)</f>
        <v>78</v>
      </c>
    </row>
    <row r="67">
      <c r="A67" s="47">
        <v>65.0</v>
      </c>
      <c r="B67" s="52" t="str">
        <f>IFERROR(__xludf.DUMMYFUNCTION("""COMPUTED_VALUE"""),"David Chacon")</f>
        <v>David Chacon</v>
      </c>
      <c r="C67" s="52">
        <f>IFERROR(__xludf.DUMMYFUNCTION("""COMPUTED_VALUE"""),5.0)</f>
        <v>5</v>
      </c>
      <c r="D67" s="52">
        <f>IFERROR(__xludf.DUMMYFUNCTION("""COMPUTED_VALUE"""),6.0)</f>
        <v>6</v>
      </c>
      <c r="E67" s="52">
        <f>IFERROR(__xludf.DUMMYFUNCTION("""COMPUTED_VALUE"""),3.0)</f>
        <v>3</v>
      </c>
      <c r="F67" s="52">
        <f>IFERROR(__xludf.DUMMYFUNCTION("""COMPUTED_VALUE"""),6.0)</f>
        <v>6</v>
      </c>
      <c r="G67" s="52">
        <f>IFERROR(__xludf.DUMMYFUNCTION("""COMPUTED_VALUE"""),3.0)</f>
        <v>3</v>
      </c>
      <c r="H67" s="52">
        <f>IFERROR(__xludf.DUMMYFUNCTION("""COMPUTED_VALUE"""),4.0)</f>
        <v>4</v>
      </c>
      <c r="I67" s="52">
        <f>IFERROR(__xludf.DUMMYFUNCTION("""COMPUTED_VALUE"""),3.0)</f>
        <v>3</v>
      </c>
      <c r="J67" s="52">
        <f>IFERROR(__xludf.DUMMYFUNCTION("""COMPUTED_VALUE"""),5.0)</f>
        <v>5</v>
      </c>
      <c r="K67" s="52">
        <f>IFERROR(__xludf.DUMMYFUNCTION("""COMPUTED_VALUE"""),4.0)</f>
        <v>4</v>
      </c>
      <c r="L67" s="52">
        <f>IFERROR(__xludf.DUMMYFUNCTION("""COMPUTED_VALUE"""),39.0)</f>
        <v>39</v>
      </c>
      <c r="M67" s="52">
        <f>IFERROR(__xludf.DUMMYFUNCTION("""COMPUTED_VALUE"""),8.0)</f>
        <v>8</v>
      </c>
      <c r="N67" s="52">
        <f>IFERROR(__xludf.DUMMYFUNCTION("""COMPUTED_VALUE"""),3.0)</f>
        <v>3</v>
      </c>
      <c r="O67" s="52">
        <f>IFERROR(__xludf.DUMMYFUNCTION("""COMPUTED_VALUE"""),4.0)</f>
        <v>4</v>
      </c>
      <c r="P67" s="52">
        <f>IFERROR(__xludf.DUMMYFUNCTION("""COMPUTED_VALUE"""),4.0)</f>
        <v>4</v>
      </c>
      <c r="Q67" s="52">
        <f>IFERROR(__xludf.DUMMYFUNCTION("""COMPUTED_VALUE"""),4.0)</f>
        <v>4</v>
      </c>
      <c r="R67" s="52">
        <f>IFERROR(__xludf.DUMMYFUNCTION("""COMPUTED_VALUE"""),4.0)</f>
        <v>4</v>
      </c>
      <c r="S67" s="52">
        <f>IFERROR(__xludf.DUMMYFUNCTION("""COMPUTED_VALUE"""),5.0)</f>
        <v>5</v>
      </c>
      <c r="T67" s="52">
        <f>IFERROR(__xludf.DUMMYFUNCTION("""COMPUTED_VALUE"""),3.0)</f>
        <v>3</v>
      </c>
      <c r="U67" s="52">
        <f>IFERROR(__xludf.DUMMYFUNCTION("""COMPUTED_VALUE"""),5.0)</f>
        <v>5</v>
      </c>
      <c r="V67" s="52">
        <f>IFERROR(__xludf.DUMMYFUNCTION("""COMPUTED_VALUE"""),40.0)</f>
        <v>40</v>
      </c>
      <c r="W67" s="52">
        <f>IFERROR(__xludf.DUMMYFUNCTION("""COMPUTED_VALUE"""),79.0)</f>
        <v>79</v>
      </c>
    </row>
    <row r="68">
      <c r="A68" s="47">
        <v>66.0</v>
      </c>
      <c r="B68" s="52" t="str">
        <f>IFERROR(__xludf.DUMMYFUNCTION("""COMPUTED_VALUE"""),"Josh Bray")</f>
        <v>Josh Bray</v>
      </c>
      <c r="C68" s="52">
        <f>IFERROR(__xludf.DUMMYFUNCTION("""COMPUTED_VALUE"""),4.0)</f>
        <v>4</v>
      </c>
      <c r="D68" s="52">
        <f>IFERROR(__xludf.DUMMYFUNCTION("""COMPUTED_VALUE"""),7.0)</f>
        <v>7</v>
      </c>
      <c r="E68" s="52">
        <f>IFERROR(__xludf.DUMMYFUNCTION("""COMPUTED_VALUE"""),3.0)</f>
        <v>3</v>
      </c>
      <c r="F68" s="52">
        <f>IFERROR(__xludf.DUMMYFUNCTION("""COMPUTED_VALUE"""),4.0)</f>
        <v>4</v>
      </c>
      <c r="G68" s="52">
        <f>IFERROR(__xludf.DUMMYFUNCTION("""COMPUTED_VALUE"""),4.0)</f>
        <v>4</v>
      </c>
      <c r="H68" s="52">
        <f>IFERROR(__xludf.DUMMYFUNCTION("""COMPUTED_VALUE"""),5.0)</f>
        <v>5</v>
      </c>
      <c r="I68" s="52">
        <f>IFERROR(__xludf.DUMMYFUNCTION("""COMPUTED_VALUE"""),3.0)</f>
        <v>3</v>
      </c>
      <c r="J68" s="52">
        <f>IFERROR(__xludf.DUMMYFUNCTION("""COMPUTED_VALUE"""),4.0)</f>
        <v>4</v>
      </c>
      <c r="K68" s="52">
        <f>IFERROR(__xludf.DUMMYFUNCTION("""COMPUTED_VALUE"""),5.0)</f>
        <v>5</v>
      </c>
      <c r="L68" s="52">
        <f>IFERROR(__xludf.DUMMYFUNCTION("""COMPUTED_VALUE"""),39.0)</f>
        <v>39</v>
      </c>
      <c r="M68" s="52">
        <f>IFERROR(__xludf.DUMMYFUNCTION("""COMPUTED_VALUE"""),6.0)</f>
        <v>6</v>
      </c>
      <c r="N68" s="52">
        <f>IFERROR(__xludf.DUMMYFUNCTION("""COMPUTED_VALUE"""),4.0)</f>
        <v>4</v>
      </c>
      <c r="O68" s="52">
        <f>IFERROR(__xludf.DUMMYFUNCTION("""COMPUTED_VALUE"""),4.0)</f>
        <v>4</v>
      </c>
      <c r="P68" s="52">
        <f>IFERROR(__xludf.DUMMYFUNCTION("""COMPUTED_VALUE"""),3.0)</f>
        <v>3</v>
      </c>
      <c r="Q68" s="52">
        <f>IFERROR(__xludf.DUMMYFUNCTION("""COMPUTED_VALUE"""),4.0)</f>
        <v>4</v>
      </c>
      <c r="R68" s="52">
        <f>IFERROR(__xludf.DUMMYFUNCTION("""COMPUTED_VALUE"""),4.0)</f>
        <v>4</v>
      </c>
      <c r="S68" s="52">
        <f>IFERROR(__xludf.DUMMYFUNCTION("""COMPUTED_VALUE"""),4.0)</f>
        <v>4</v>
      </c>
      <c r="T68" s="52">
        <f>IFERROR(__xludf.DUMMYFUNCTION("""COMPUTED_VALUE"""),3.0)</f>
        <v>3</v>
      </c>
      <c r="U68" s="52">
        <f>IFERROR(__xludf.DUMMYFUNCTION("""COMPUTED_VALUE"""),6.0)</f>
        <v>6</v>
      </c>
      <c r="V68" s="52">
        <f>IFERROR(__xludf.DUMMYFUNCTION("""COMPUTED_VALUE"""),38.0)</f>
        <v>38</v>
      </c>
      <c r="W68" s="52">
        <f>IFERROR(__xludf.DUMMYFUNCTION("""COMPUTED_VALUE"""),77.0)</f>
        <v>77</v>
      </c>
    </row>
    <row r="69">
      <c r="A69" s="47">
        <v>67.0</v>
      </c>
      <c r="B69" s="52" t="str">
        <f>IFERROR(__xludf.DUMMYFUNCTION("""COMPUTED_VALUE"""),"Desi Landin")</f>
        <v>Desi Landin</v>
      </c>
      <c r="C69" s="52">
        <f>IFERROR(__xludf.DUMMYFUNCTION("""COMPUTED_VALUE"""),4.0)</f>
        <v>4</v>
      </c>
      <c r="D69" s="52">
        <f>IFERROR(__xludf.DUMMYFUNCTION("""COMPUTED_VALUE"""),5.0)</f>
        <v>5</v>
      </c>
      <c r="E69" s="52">
        <f>IFERROR(__xludf.DUMMYFUNCTION("""COMPUTED_VALUE"""),3.0)</f>
        <v>3</v>
      </c>
      <c r="F69" s="52">
        <f>IFERROR(__xludf.DUMMYFUNCTION("""COMPUTED_VALUE"""),6.0)</f>
        <v>6</v>
      </c>
      <c r="G69" s="52">
        <f>IFERROR(__xludf.DUMMYFUNCTION("""COMPUTED_VALUE"""),5.0)</f>
        <v>5</v>
      </c>
      <c r="H69" s="52">
        <f>IFERROR(__xludf.DUMMYFUNCTION("""COMPUTED_VALUE"""),5.0)</f>
        <v>5</v>
      </c>
      <c r="I69" s="52">
        <f>IFERROR(__xludf.DUMMYFUNCTION("""COMPUTED_VALUE"""),3.0)</f>
        <v>3</v>
      </c>
      <c r="J69" s="52">
        <f>IFERROR(__xludf.DUMMYFUNCTION("""COMPUTED_VALUE"""),3.0)</f>
        <v>3</v>
      </c>
      <c r="K69" s="52">
        <f>IFERROR(__xludf.DUMMYFUNCTION("""COMPUTED_VALUE"""),5.0)</f>
        <v>5</v>
      </c>
      <c r="L69" s="52">
        <f>IFERROR(__xludf.DUMMYFUNCTION("""COMPUTED_VALUE"""),39.0)</f>
        <v>39</v>
      </c>
      <c r="M69" s="52">
        <f>IFERROR(__xludf.DUMMYFUNCTION("""COMPUTED_VALUE"""),4.0)</f>
        <v>4</v>
      </c>
      <c r="N69" s="52">
        <f>IFERROR(__xludf.DUMMYFUNCTION("""COMPUTED_VALUE"""),4.0)</f>
        <v>4</v>
      </c>
      <c r="O69" s="52">
        <f>IFERROR(__xludf.DUMMYFUNCTION("""COMPUTED_VALUE"""),4.0)</f>
        <v>4</v>
      </c>
      <c r="P69" s="52">
        <f>IFERROR(__xludf.DUMMYFUNCTION("""COMPUTED_VALUE"""),3.0)</f>
        <v>3</v>
      </c>
      <c r="Q69" s="52">
        <f>IFERROR(__xludf.DUMMYFUNCTION("""COMPUTED_VALUE"""),4.0)</f>
        <v>4</v>
      </c>
      <c r="R69" s="52">
        <f>IFERROR(__xludf.DUMMYFUNCTION("""COMPUTED_VALUE"""),5.0)</f>
        <v>5</v>
      </c>
      <c r="S69" s="52">
        <f>IFERROR(__xludf.DUMMYFUNCTION("""COMPUTED_VALUE"""),4.0)</f>
        <v>4</v>
      </c>
      <c r="T69" s="52">
        <f>IFERROR(__xludf.DUMMYFUNCTION("""COMPUTED_VALUE"""),4.0)</f>
        <v>4</v>
      </c>
      <c r="U69" s="52">
        <f>IFERROR(__xludf.DUMMYFUNCTION("""COMPUTED_VALUE"""),5.0)</f>
        <v>5</v>
      </c>
      <c r="V69" s="52">
        <f>IFERROR(__xludf.DUMMYFUNCTION("""COMPUTED_VALUE"""),37.0)</f>
        <v>37</v>
      </c>
      <c r="W69" s="52">
        <f>IFERROR(__xludf.DUMMYFUNCTION("""COMPUTED_VALUE"""),76.0)</f>
        <v>76</v>
      </c>
    </row>
    <row r="70">
      <c r="A70" s="47">
        <v>68.0</v>
      </c>
      <c r="B70" s="52" t="str">
        <f>IFERROR(__xludf.DUMMYFUNCTION("""COMPUTED_VALUE"""),"Sebastian Camacho")</f>
        <v>Sebastian Camacho</v>
      </c>
      <c r="C70" s="52">
        <f>IFERROR(__xludf.DUMMYFUNCTION("""COMPUTED_VALUE"""),3.0)</f>
        <v>3</v>
      </c>
      <c r="D70" s="52">
        <f>IFERROR(__xludf.DUMMYFUNCTION("""COMPUTED_VALUE"""),5.0)</f>
        <v>5</v>
      </c>
      <c r="E70" s="52">
        <f>IFERROR(__xludf.DUMMYFUNCTION("""COMPUTED_VALUE"""),4.0)</f>
        <v>4</v>
      </c>
      <c r="F70" s="52">
        <f>IFERROR(__xludf.DUMMYFUNCTION("""COMPUTED_VALUE"""),4.0)</f>
        <v>4</v>
      </c>
      <c r="G70" s="52">
        <f>IFERROR(__xludf.DUMMYFUNCTION("""COMPUTED_VALUE"""),4.0)</f>
        <v>4</v>
      </c>
      <c r="H70" s="52">
        <f>IFERROR(__xludf.DUMMYFUNCTION("""COMPUTED_VALUE"""),4.0)</f>
        <v>4</v>
      </c>
      <c r="I70" s="52">
        <f>IFERROR(__xludf.DUMMYFUNCTION("""COMPUTED_VALUE"""),3.0)</f>
        <v>3</v>
      </c>
      <c r="J70" s="52">
        <f>IFERROR(__xludf.DUMMYFUNCTION("""COMPUTED_VALUE"""),4.0)</f>
        <v>4</v>
      </c>
      <c r="K70" s="52">
        <f>IFERROR(__xludf.DUMMYFUNCTION("""COMPUTED_VALUE"""),4.0)</f>
        <v>4</v>
      </c>
      <c r="L70" s="52">
        <f>IFERROR(__xludf.DUMMYFUNCTION("""COMPUTED_VALUE"""),35.0)</f>
        <v>35</v>
      </c>
      <c r="M70" s="52">
        <f>IFERROR(__xludf.DUMMYFUNCTION("""COMPUTED_VALUE"""),5.0)</f>
        <v>5</v>
      </c>
      <c r="N70" s="52">
        <f>IFERROR(__xludf.DUMMYFUNCTION("""COMPUTED_VALUE"""),4.0)</f>
        <v>4</v>
      </c>
      <c r="O70" s="52">
        <f>IFERROR(__xludf.DUMMYFUNCTION("""COMPUTED_VALUE"""),4.0)</f>
        <v>4</v>
      </c>
      <c r="P70" s="52">
        <f>IFERROR(__xludf.DUMMYFUNCTION("""COMPUTED_VALUE"""),3.0)</f>
        <v>3</v>
      </c>
      <c r="Q70" s="52">
        <f>IFERROR(__xludf.DUMMYFUNCTION("""COMPUTED_VALUE"""),4.0)</f>
        <v>4</v>
      </c>
      <c r="R70" s="52">
        <f>IFERROR(__xludf.DUMMYFUNCTION("""COMPUTED_VALUE"""),5.0)</f>
        <v>5</v>
      </c>
      <c r="S70" s="52">
        <f>IFERROR(__xludf.DUMMYFUNCTION("""COMPUTED_VALUE"""),4.0)</f>
        <v>4</v>
      </c>
      <c r="T70" s="52">
        <f>IFERROR(__xludf.DUMMYFUNCTION("""COMPUTED_VALUE"""),4.0)</f>
        <v>4</v>
      </c>
      <c r="U70" s="52">
        <f>IFERROR(__xludf.DUMMYFUNCTION("""COMPUTED_VALUE"""),4.0)</f>
        <v>4</v>
      </c>
      <c r="V70" s="52">
        <f>IFERROR(__xludf.DUMMYFUNCTION("""COMPUTED_VALUE"""),37.0)</f>
        <v>37</v>
      </c>
      <c r="W70" s="52">
        <f>IFERROR(__xludf.DUMMYFUNCTION("""COMPUTED_VALUE"""),72.0)</f>
        <v>72</v>
      </c>
    </row>
    <row r="71">
      <c r="A71" s="47">
        <v>69.0</v>
      </c>
      <c r="B71" s="52" t="str">
        <f>IFERROR(__xludf.DUMMYFUNCTION("""COMPUTED_VALUE"""),"Cole Feenstra")</f>
        <v>Cole Feenstra</v>
      </c>
      <c r="C71" s="52">
        <f>IFERROR(__xludf.DUMMYFUNCTION("""COMPUTED_VALUE"""),7.0)</f>
        <v>7</v>
      </c>
      <c r="D71" s="52">
        <f>IFERROR(__xludf.DUMMYFUNCTION("""COMPUTED_VALUE"""),7.0)</f>
        <v>7</v>
      </c>
      <c r="E71" s="52">
        <f>IFERROR(__xludf.DUMMYFUNCTION("""COMPUTED_VALUE"""),4.0)</f>
        <v>4</v>
      </c>
      <c r="F71" s="52">
        <f>IFERROR(__xludf.DUMMYFUNCTION("""COMPUTED_VALUE"""),4.0)</f>
        <v>4</v>
      </c>
      <c r="G71" s="52">
        <f>IFERROR(__xludf.DUMMYFUNCTION("""COMPUTED_VALUE"""),6.0)</f>
        <v>6</v>
      </c>
      <c r="H71" s="52">
        <f>IFERROR(__xludf.DUMMYFUNCTION("""COMPUTED_VALUE"""),5.0)</f>
        <v>5</v>
      </c>
      <c r="I71" s="52">
        <f>IFERROR(__xludf.DUMMYFUNCTION("""COMPUTED_VALUE"""),3.0)</f>
        <v>3</v>
      </c>
      <c r="J71" s="52">
        <f>IFERROR(__xludf.DUMMYFUNCTION("""COMPUTED_VALUE"""),6.0)</f>
        <v>6</v>
      </c>
      <c r="K71" s="52">
        <f>IFERROR(__xludf.DUMMYFUNCTION("""COMPUTED_VALUE"""),5.0)</f>
        <v>5</v>
      </c>
      <c r="L71" s="52">
        <f>IFERROR(__xludf.DUMMYFUNCTION("""COMPUTED_VALUE"""),47.0)</f>
        <v>47</v>
      </c>
      <c r="M71" s="52">
        <f>IFERROR(__xludf.DUMMYFUNCTION("""COMPUTED_VALUE"""),7.0)</f>
        <v>7</v>
      </c>
      <c r="N71" s="52">
        <f>IFERROR(__xludf.DUMMYFUNCTION("""COMPUTED_VALUE"""),6.0)</f>
        <v>6</v>
      </c>
      <c r="O71" s="52">
        <f>IFERROR(__xludf.DUMMYFUNCTION("""COMPUTED_VALUE"""),4.0)</f>
        <v>4</v>
      </c>
      <c r="P71" s="52">
        <f>IFERROR(__xludf.DUMMYFUNCTION("""COMPUTED_VALUE"""),4.0)</f>
        <v>4</v>
      </c>
      <c r="Q71" s="52">
        <f>IFERROR(__xludf.DUMMYFUNCTION("""COMPUTED_VALUE"""),3.0)</f>
        <v>3</v>
      </c>
      <c r="R71" s="52">
        <f>IFERROR(__xludf.DUMMYFUNCTION("""COMPUTED_VALUE"""),5.0)</f>
        <v>5</v>
      </c>
      <c r="S71" s="52">
        <f>IFERROR(__xludf.DUMMYFUNCTION("""COMPUTED_VALUE"""),8.0)</f>
        <v>8</v>
      </c>
      <c r="T71" s="52">
        <f>IFERROR(__xludf.DUMMYFUNCTION("""COMPUTED_VALUE"""),3.0)</f>
        <v>3</v>
      </c>
      <c r="U71" s="52">
        <f>IFERROR(__xludf.DUMMYFUNCTION("""COMPUTED_VALUE"""),4.0)</f>
        <v>4</v>
      </c>
      <c r="V71" s="52">
        <f>IFERROR(__xludf.DUMMYFUNCTION("""COMPUTED_VALUE"""),44.0)</f>
        <v>44</v>
      </c>
      <c r="W71" s="52">
        <f>IFERROR(__xludf.DUMMYFUNCTION("""COMPUTED_VALUE"""),91.0)</f>
        <v>91</v>
      </c>
    </row>
    <row r="72">
      <c r="A72" s="47">
        <v>70.0</v>
      </c>
      <c r="B72" s="52" t="str">
        <f>IFERROR(__xludf.DUMMYFUNCTION("""COMPUTED_VALUE"""),"Chance Wilhite")</f>
        <v>Chance Wilhite</v>
      </c>
      <c r="C72" s="52">
        <f>IFERROR(__xludf.DUMMYFUNCTION("""COMPUTED_VALUE"""),5.0)</f>
        <v>5</v>
      </c>
      <c r="D72" s="52">
        <f>IFERROR(__xludf.DUMMYFUNCTION("""COMPUTED_VALUE"""),5.0)</f>
        <v>5</v>
      </c>
      <c r="E72" s="52">
        <f>IFERROR(__xludf.DUMMYFUNCTION("""COMPUTED_VALUE"""),3.0)</f>
        <v>3</v>
      </c>
      <c r="F72" s="52">
        <f>IFERROR(__xludf.DUMMYFUNCTION("""COMPUTED_VALUE"""),6.0)</f>
        <v>6</v>
      </c>
      <c r="G72" s="52">
        <f>IFERROR(__xludf.DUMMYFUNCTION("""COMPUTED_VALUE"""),5.0)</f>
        <v>5</v>
      </c>
      <c r="H72" s="52">
        <f>IFERROR(__xludf.DUMMYFUNCTION("""COMPUTED_VALUE"""),4.0)</f>
        <v>4</v>
      </c>
      <c r="I72" s="52">
        <f>IFERROR(__xludf.DUMMYFUNCTION("""COMPUTED_VALUE"""),5.0)</f>
        <v>5</v>
      </c>
      <c r="J72" s="52">
        <f>IFERROR(__xludf.DUMMYFUNCTION("""COMPUTED_VALUE"""),4.0)</f>
        <v>4</v>
      </c>
      <c r="K72" s="52">
        <f>IFERROR(__xludf.DUMMYFUNCTION("""COMPUTED_VALUE"""),4.0)</f>
        <v>4</v>
      </c>
      <c r="L72" s="52">
        <f>IFERROR(__xludf.DUMMYFUNCTION("""COMPUTED_VALUE"""),41.0)</f>
        <v>41</v>
      </c>
      <c r="M72" s="52">
        <f>IFERROR(__xludf.DUMMYFUNCTION("""COMPUTED_VALUE"""),6.0)</f>
        <v>6</v>
      </c>
      <c r="N72" s="52">
        <f>IFERROR(__xludf.DUMMYFUNCTION("""COMPUTED_VALUE"""),4.0)</f>
        <v>4</v>
      </c>
      <c r="O72" s="52">
        <f>IFERROR(__xludf.DUMMYFUNCTION("""COMPUTED_VALUE"""),4.0)</f>
        <v>4</v>
      </c>
      <c r="P72" s="52">
        <f>IFERROR(__xludf.DUMMYFUNCTION("""COMPUTED_VALUE"""),4.0)</f>
        <v>4</v>
      </c>
      <c r="Q72" s="52">
        <f>IFERROR(__xludf.DUMMYFUNCTION("""COMPUTED_VALUE"""),4.0)</f>
        <v>4</v>
      </c>
      <c r="R72" s="52">
        <f>IFERROR(__xludf.DUMMYFUNCTION("""COMPUTED_VALUE"""),3.0)</f>
        <v>3</v>
      </c>
      <c r="S72" s="52">
        <f>IFERROR(__xludf.DUMMYFUNCTION("""COMPUTED_VALUE"""),5.0)</f>
        <v>5</v>
      </c>
      <c r="T72" s="52">
        <f>IFERROR(__xludf.DUMMYFUNCTION("""COMPUTED_VALUE"""),4.0)</f>
        <v>4</v>
      </c>
      <c r="U72" s="52">
        <f>IFERROR(__xludf.DUMMYFUNCTION("""COMPUTED_VALUE"""),5.0)</f>
        <v>5</v>
      </c>
      <c r="V72" s="52">
        <f>IFERROR(__xludf.DUMMYFUNCTION("""COMPUTED_VALUE"""),39.0)</f>
        <v>39</v>
      </c>
      <c r="W72" s="52">
        <f>IFERROR(__xludf.DUMMYFUNCTION("""COMPUTED_VALUE"""),80.0)</f>
        <v>80</v>
      </c>
    </row>
    <row r="73">
      <c r="A73" s="47">
        <v>71.0</v>
      </c>
      <c r="B73" s="52" t="str">
        <f>IFERROR(__xludf.DUMMYFUNCTION("""COMPUTED_VALUE"""),"Braxton Brockhaus")</f>
        <v>Braxton Brockhaus</v>
      </c>
      <c r="C73" s="52">
        <f>IFERROR(__xludf.DUMMYFUNCTION("""COMPUTED_VALUE"""),3.0)</f>
        <v>3</v>
      </c>
      <c r="D73" s="52">
        <f>IFERROR(__xludf.DUMMYFUNCTION("""COMPUTED_VALUE"""),9.0)</f>
        <v>9</v>
      </c>
      <c r="E73" s="52">
        <f>IFERROR(__xludf.DUMMYFUNCTION("""COMPUTED_VALUE"""),4.0)</f>
        <v>4</v>
      </c>
      <c r="F73" s="52">
        <f>IFERROR(__xludf.DUMMYFUNCTION("""COMPUTED_VALUE"""),6.0)</f>
        <v>6</v>
      </c>
      <c r="G73" s="52">
        <f>IFERROR(__xludf.DUMMYFUNCTION("""COMPUTED_VALUE"""),4.0)</f>
        <v>4</v>
      </c>
      <c r="H73" s="52">
        <f>IFERROR(__xludf.DUMMYFUNCTION("""COMPUTED_VALUE"""),4.0)</f>
        <v>4</v>
      </c>
      <c r="I73" s="52">
        <f>IFERROR(__xludf.DUMMYFUNCTION("""COMPUTED_VALUE"""),4.0)</f>
        <v>4</v>
      </c>
      <c r="J73" s="52">
        <f>IFERROR(__xludf.DUMMYFUNCTION("""COMPUTED_VALUE"""),4.0)</f>
        <v>4</v>
      </c>
      <c r="K73" s="52">
        <f>IFERROR(__xludf.DUMMYFUNCTION("""COMPUTED_VALUE"""),4.0)</f>
        <v>4</v>
      </c>
      <c r="L73" s="52">
        <f>IFERROR(__xludf.DUMMYFUNCTION("""COMPUTED_VALUE"""),42.0)</f>
        <v>42</v>
      </c>
      <c r="M73" s="52">
        <f>IFERROR(__xludf.DUMMYFUNCTION("""COMPUTED_VALUE"""),6.0)</f>
        <v>6</v>
      </c>
      <c r="N73" s="52">
        <f>IFERROR(__xludf.DUMMYFUNCTION("""COMPUTED_VALUE"""),4.0)</f>
        <v>4</v>
      </c>
      <c r="O73" s="52">
        <f>IFERROR(__xludf.DUMMYFUNCTION("""COMPUTED_VALUE"""),4.0)</f>
        <v>4</v>
      </c>
      <c r="P73" s="52">
        <f>IFERROR(__xludf.DUMMYFUNCTION("""COMPUTED_VALUE"""),4.0)</f>
        <v>4</v>
      </c>
      <c r="Q73" s="52">
        <f>IFERROR(__xludf.DUMMYFUNCTION("""COMPUTED_VALUE"""),4.0)</f>
        <v>4</v>
      </c>
      <c r="R73" s="52">
        <f>IFERROR(__xludf.DUMMYFUNCTION("""COMPUTED_VALUE"""),4.0)</f>
        <v>4</v>
      </c>
      <c r="S73" s="52">
        <f>IFERROR(__xludf.DUMMYFUNCTION("""COMPUTED_VALUE"""),6.0)</f>
        <v>6</v>
      </c>
      <c r="T73" s="52">
        <f>IFERROR(__xludf.DUMMYFUNCTION("""COMPUTED_VALUE"""),3.0)</f>
        <v>3</v>
      </c>
      <c r="U73" s="52">
        <f>IFERROR(__xludf.DUMMYFUNCTION("""COMPUTED_VALUE"""),7.0)</f>
        <v>7</v>
      </c>
      <c r="V73" s="52">
        <f>IFERROR(__xludf.DUMMYFUNCTION("""COMPUTED_VALUE"""),42.0)</f>
        <v>42</v>
      </c>
      <c r="W73" s="52">
        <f>IFERROR(__xludf.DUMMYFUNCTION("""COMPUTED_VALUE"""),84.0)</f>
        <v>84</v>
      </c>
    </row>
    <row r="74">
      <c r="A74" s="47">
        <v>72.0</v>
      </c>
      <c r="B74" s="52" t="str">
        <f>IFERROR(__xludf.DUMMYFUNCTION("""COMPUTED_VALUE"""),"Ethan Brumbaugh")</f>
        <v>Ethan Brumbaugh</v>
      </c>
      <c r="C74" s="52">
        <f>IFERROR(__xludf.DUMMYFUNCTION("""COMPUTED_VALUE"""),5.0)</f>
        <v>5</v>
      </c>
      <c r="D74" s="52">
        <f>IFERROR(__xludf.DUMMYFUNCTION("""COMPUTED_VALUE"""),6.0)</f>
        <v>6</v>
      </c>
      <c r="E74" s="52">
        <f>IFERROR(__xludf.DUMMYFUNCTION("""COMPUTED_VALUE"""),2.0)</f>
        <v>2</v>
      </c>
      <c r="F74" s="52">
        <f>IFERROR(__xludf.DUMMYFUNCTION("""COMPUTED_VALUE"""),5.0)</f>
        <v>5</v>
      </c>
      <c r="G74" s="52">
        <f>IFERROR(__xludf.DUMMYFUNCTION("""COMPUTED_VALUE"""),5.0)</f>
        <v>5</v>
      </c>
      <c r="H74" s="52">
        <f>IFERROR(__xludf.DUMMYFUNCTION("""COMPUTED_VALUE"""),5.0)</f>
        <v>5</v>
      </c>
      <c r="I74" s="52">
        <f>IFERROR(__xludf.DUMMYFUNCTION("""COMPUTED_VALUE"""),3.0)</f>
        <v>3</v>
      </c>
      <c r="J74" s="52">
        <f>IFERROR(__xludf.DUMMYFUNCTION("""COMPUTED_VALUE"""),4.0)</f>
        <v>4</v>
      </c>
      <c r="K74" s="52">
        <f>IFERROR(__xludf.DUMMYFUNCTION("""COMPUTED_VALUE"""),4.0)</f>
        <v>4</v>
      </c>
      <c r="L74" s="52">
        <f>IFERROR(__xludf.DUMMYFUNCTION("""COMPUTED_VALUE"""),39.0)</f>
        <v>39</v>
      </c>
      <c r="M74" s="52">
        <f>IFERROR(__xludf.DUMMYFUNCTION("""COMPUTED_VALUE"""),6.0)</f>
        <v>6</v>
      </c>
      <c r="N74" s="52">
        <f>IFERROR(__xludf.DUMMYFUNCTION("""COMPUTED_VALUE"""),4.0)</f>
        <v>4</v>
      </c>
      <c r="O74" s="52">
        <f>IFERROR(__xludf.DUMMYFUNCTION("""COMPUTED_VALUE"""),3.0)</f>
        <v>3</v>
      </c>
      <c r="P74" s="52">
        <f>IFERROR(__xludf.DUMMYFUNCTION("""COMPUTED_VALUE"""),4.0)</f>
        <v>4</v>
      </c>
      <c r="Q74" s="52">
        <f>IFERROR(__xludf.DUMMYFUNCTION("""COMPUTED_VALUE"""),4.0)</f>
        <v>4</v>
      </c>
      <c r="R74" s="52">
        <f>IFERROR(__xludf.DUMMYFUNCTION("""COMPUTED_VALUE"""),4.0)</f>
        <v>4</v>
      </c>
      <c r="S74" s="52">
        <f>IFERROR(__xludf.DUMMYFUNCTION("""COMPUTED_VALUE"""),6.0)</f>
        <v>6</v>
      </c>
      <c r="T74" s="52">
        <f>IFERROR(__xludf.DUMMYFUNCTION("""COMPUTED_VALUE"""),3.0)</f>
        <v>3</v>
      </c>
      <c r="U74" s="52">
        <f>IFERROR(__xludf.DUMMYFUNCTION("""COMPUTED_VALUE"""),4.0)</f>
        <v>4</v>
      </c>
      <c r="V74" s="52">
        <f>IFERROR(__xludf.DUMMYFUNCTION("""COMPUTED_VALUE"""),38.0)</f>
        <v>38</v>
      </c>
      <c r="W74" s="52">
        <f>IFERROR(__xludf.DUMMYFUNCTION("""COMPUTED_VALUE"""),77.0)</f>
        <v>77</v>
      </c>
    </row>
    <row r="75">
      <c r="A75" s="47">
        <v>73.0</v>
      </c>
      <c r="B75" s="52" t="str">
        <f>IFERROR(__xludf.DUMMYFUNCTION("""COMPUTED_VALUE"""),"Eli Van Essen")</f>
        <v>Eli Van Essen</v>
      </c>
      <c r="C75" s="52">
        <f>IFERROR(__xludf.DUMMYFUNCTION("""COMPUTED_VALUE"""),5.0)</f>
        <v>5</v>
      </c>
      <c r="D75" s="52">
        <f>IFERROR(__xludf.DUMMYFUNCTION("""COMPUTED_VALUE"""),5.0)</f>
        <v>5</v>
      </c>
      <c r="E75" s="52">
        <f>IFERROR(__xludf.DUMMYFUNCTION("""COMPUTED_VALUE"""),3.0)</f>
        <v>3</v>
      </c>
      <c r="F75" s="52">
        <f>IFERROR(__xludf.DUMMYFUNCTION("""COMPUTED_VALUE"""),4.0)</f>
        <v>4</v>
      </c>
      <c r="G75" s="52">
        <f>IFERROR(__xludf.DUMMYFUNCTION("""COMPUTED_VALUE"""),4.0)</f>
        <v>4</v>
      </c>
      <c r="H75" s="52">
        <f>IFERROR(__xludf.DUMMYFUNCTION("""COMPUTED_VALUE"""),5.0)</f>
        <v>5</v>
      </c>
      <c r="I75" s="52">
        <f>IFERROR(__xludf.DUMMYFUNCTION("""COMPUTED_VALUE"""),4.0)</f>
        <v>4</v>
      </c>
      <c r="J75" s="52">
        <f>IFERROR(__xludf.DUMMYFUNCTION("""COMPUTED_VALUE"""),4.0)</f>
        <v>4</v>
      </c>
      <c r="K75" s="52">
        <f>IFERROR(__xludf.DUMMYFUNCTION("""COMPUTED_VALUE"""),5.0)</f>
        <v>5</v>
      </c>
      <c r="L75" s="52">
        <f>IFERROR(__xludf.DUMMYFUNCTION("""COMPUTED_VALUE"""),39.0)</f>
        <v>39</v>
      </c>
      <c r="M75" s="52">
        <f>IFERROR(__xludf.DUMMYFUNCTION("""COMPUTED_VALUE"""),6.0)</f>
        <v>6</v>
      </c>
      <c r="N75" s="52">
        <f>IFERROR(__xludf.DUMMYFUNCTION("""COMPUTED_VALUE"""),4.0)</f>
        <v>4</v>
      </c>
      <c r="O75" s="52">
        <f>IFERROR(__xludf.DUMMYFUNCTION("""COMPUTED_VALUE"""),4.0)</f>
        <v>4</v>
      </c>
      <c r="P75" s="52">
        <f>IFERROR(__xludf.DUMMYFUNCTION("""COMPUTED_VALUE"""),3.0)</f>
        <v>3</v>
      </c>
      <c r="Q75" s="52">
        <f>IFERROR(__xludf.DUMMYFUNCTION("""COMPUTED_VALUE"""),4.0)</f>
        <v>4</v>
      </c>
      <c r="R75" s="52">
        <f>IFERROR(__xludf.DUMMYFUNCTION("""COMPUTED_VALUE"""),6.0)</f>
        <v>6</v>
      </c>
      <c r="S75" s="52">
        <f>IFERROR(__xludf.DUMMYFUNCTION("""COMPUTED_VALUE"""),5.0)</f>
        <v>5</v>
      </c>
      <c r="T75" s="52">
        <f>IFERROR(__xludf.DUMMYFUNCTION("""COMPUTED_VALUE"""),4.0)</f>
        <v>4</v>
      </c>
      <c r="U75" s="52">
        <f>IFERROR(__xludf.DUMMYFUNCTION("""COMPUTED_VALUE"""),5.0)</f>
        <v>5</v>
      </c>
      <c r="V75" s="52">
        <f>IFERROR(__xludf.DUMMYFUNCTION("""COMPUTED_VALUE"""),41.0)</f>
        <v>41</v>
      </c>
      <c r="W75" s="52">
        <f>IFERROR(__xludf.DUMMYFUNCTION("""COMPUTED_VALUE"""),80.0)</f>
        <v>80</v>
      </c>
    </row>
    <row r="76">
      <c r="A76" s="47">
        <v>74.0</v>
      </c>
      <c r="B76" s="52" t="str">
        <f>IFERROR(__xludf.DUMMYFUNCTION("""COMPUTED_VALUE"""),"Ethan Chapman")</f>
        <v>Ethan Chapman</v>
      </c>
      <c r="C76" s="52">
        <f>IFERROR(__xludf.DUMMYFUNCTION("""COMPUTED_VALUE"""),5.0)</f>
        <v>5</v>
      </c>
      <c r="D76" s="52">
        <f>IFERROR(__xludf.DUMMYFUNCTION("""COMPUTED_VALUE"""),5.0)</f>
        <v>5</v>
      </c>
      <c r="E76" s="52">
        <f>IFERROR(__xludf.DUMMYFUNCTION("""COMPUTED_VALUE"""),3.0)</f>
        <v>3</v>
      </c>
      <c r="F76" s="52">
        <f>IFERROR(__xludf.DUMMYFUNCTION("""COMPUTED_VALUE"""),5.0)</f>
        <v>5</v>
      </c>
      <c r="G76" s="52">
        <f>IFERROR(__xludf.DUMMYFUNCTION("""COMPUTED_VALUE"""),4.0)</f>
        <v>4</v>
      </c>
      <c r="H76" s="52">
        <f>IFERROR(__xludf.DUMMYFUNCTION("""COMPUTED_VALUE"""),4.0)</f>
        <v>4</v>
      </c>
      <c r="I76" s="52">
        <f>IFERROR(__xludf.DUMMYFUNCTION("""COMPUTED_VALUE"""),3.0)</f>
        <v>3</v>
      </c>
      <c r="J76" s="52">
        <f>IFERROR(__xludf.DUMMYFUNCTION("""COMPUTED_VALUE"""),4.0)</f>
        <v>4</v>
      </c>
      <c r="K76" s="52">
        <f>IFERROR(__xludf.DUMMYFUNCTION("""COMPUTED_VALUE"""),4.0)</f>
        <v>4</v>
      </c>
      <c r="L76" s="52">
        <f>IFERROR(__xludf.DUMMYFUNCTION("""COMPUTED_VALUE"""),37.0)</f>
        <v>37</v>
      </c>
      <c r="M76" s="52">
        <f>IFERROR(__xludf.DUMMYFUNCTION("""COMPUTED_VALUE"""),5.0)</f>
        <v>5</v>
      </c>
      <c r="N76" s="52">
        <f>IFERROR(__xludf.DUMMYFUNCTION("""COMPUTED_VALUE"""),5.0)</f>
        <v>5</v>
      </c>
      <c r="O76" s="52">
        <f>IFERROR(__xludf.DUMMYFUNCTION("""COMPUTED_VALUE"""),3.0)</f>
        <v>3</v>
      </c>
      <c r="P76" s="52">
        <f>IFERROR(__xludf.DUMMYFUNCTION("""COMPUTED_VALUE"""),4.0)</f>
        <v>4</v>
      </c>
      <c r="Q76" s="52">
        <f>IFERROR(__xludf.DUMMYFUNCTION("""COMPUTED_VALUE"""),4.0)</f>
        <v>4</v>
      </c>
      <c r="R76" s="52">
        <f>IFERROR(__xludf.DUMMYFUNCTION("""COMPUTED_VALUE"""),4.0)</f>
        <v>4</v>
      </c>
      <c r="S76" s="52">
        <f>IFERROR(__xludf.DUMMYFUNCTION("""COMPUTED_VALUE"""),6.0)</f>
        <v>6</v>
      </c>
      <c r="T76" s="52">
        <f>IFERROR(__xludf.DUMMYFUNCTION("""COMPUTED_VALUE"""),3.0)</f>
        <v>3</v>
      </c>
      <c r="U76" s="52">
        <f>IFERROR(__xludf.DUMMYFUNCTION("""COMPUTED_VALUE"""),4.0)</f>
        <v>4</v>
      </c>
      <c r="V76" s="52">
        <f>IFERROR(__xludf.DUMMYFUNCTION("""COMPUTED_VALUE"""),38.0)</f>
        <v>38</v>
      </c>
      <c r="W76" s="52">
        <f>IFERROR(__xludf.DUMMYFUNCTION("""COMPUTED_VALUE"""),75.0)</f>
        <v>75</v>
      </c>
    </row>
    <row r="77">
      <c r="A77" s="47">
        <v>75.0</v>
      </c>
      <c r="B77" s="52" t="str">
        <f>IFERROR(__xludf.DUMMYFUNCTION("""COMPUTED_VALUE"""),"Davess Verdugo ")</f>
        <v>Davess Verdugo </v>
      </c>
      <c r="C77" s="52">
        <f>IFERROR(__xludf.DUMMYFUNCTION("""COMPUTED_VALUE"""),4.0)</f>
        <v>4</v>
      </c>
      <c r="D77" s="52">
        <f>IFERROR(__xludf.DUMMYFUNCTION("""COMPUTED_VALUE"""),5.0)</f>
        <v>5</v>
      </c>
      <c r="E77" s="52">
        <f>IFERROR(__xludf.DUMMYFUNCTION("""COMPUTED_VALUE"""),3.0)</f>
        <v>3</v>
      </c>
      <c r="F77" s="52">
        <f>IFERROR(__xludf.DUMMYFUNCTION("""COMPUTED_VALUE"""),4.0)</f>
        <v>4</v>
      </c>
      <c r="G77" s="52">
        <f>IFERROR(__xludf.DUMMYFUNCTION("""COMPUTED_VALUE"""),4.0)</f>
        <v>4</v>
      </c>
      <c r="H77" s="52">
        <f>IFERROR(__xludf.DUMMYFUNCTION("""COMPUTED_VALUE"""),5.0)</f>
        <v>5</v>
      </c>
      <c r="I77" s="52">
        <f>IFERROR(__xludf.DUMMYFUNCTION("""COMPUTED_VALUE"""),3.0)</f>
        <v>3</v>
      </c>
      <c r="J77" s="52">
        <f>IFERROR(__xludf.DUMMYFUNCTION("""COMPUTED_VALUE"""),4.0)</f>
        <v>4</v>
      </c>
      <c r="K77" s="52">
        <f>IFERROR(__xludf.DUMMYFUNCTION("""COMPUTED_VALUE"""),4.0)</f>
        <v>4</v>
      </c>
      <c r="L77" s="52">
        <f>IFERROR(__xludf.DUMMYFUNCTION("""COMPUTED_VALUE"""),36.0)</f>
        <v>36</v>
      </c>
      <c r="M77" s="52">
        <f>IFERROR(__xludf.DUMMYFUNCTION("""COMPUTED_VALUE"""),5.0)</f>
        <v>5</v>
      </c>
      <c r="N77" s="52">
        <f>IFERROR(__xludf.DUMMYFUNCTION("""COMPUTED_VALUE"""),3.0)</f>
        <v>3</v>
      </c>
      <c r="O77" s="52">
        <f>IFERROR(__xludf.DUMMYFUNCTION("""COMPUTED_VALUE"""),4.0)</f>
        <v>4</v>
      </c>
      <c r="P77" s="52">
        <f>IFERROR(__xludf.DUMMYFUNCTION("""COMPUTED_VALUE"""),4.0)</f>
        <v>4</v>
      </c>
      <c r="Q77" s="52">
        <f>IFERROR(__xludf.DUMMYFUNCTION("""COMPUTED_VALUE"""),4.0)</f>
        <v>4</v>
      </c>
      <c r="R77" s="52">
        <f>IFERROR(__xludf.DUMMYFUNCTION("""COMPUTED_VALUE"""),5.0)</f>
        <v>5</v>
      </c>
      <c r="S77" s="52">
        <f>IFERROR(__xludf.DUMMYFUNCTION("""COMPUTED_VALUE"""),5.0)</f>
        <v>5</v>
      </c>
      <c r="T77" s="52">
        <f>IFERROR(__xludf.DUMMYFUNCTION("""COMPUTED_VALUE"""),3.0)</f>
        <v>3</v>
      </c>
      <c r="U77" s="52">
        <f>IFERROR(__xludf.DUMMYFUNCTION("""COMPUTED_VALUE"""),4.0)</f>
        <v>4</v>
      </c>
      <c r="V77" s="52">
        <f>IFERROR(__xludf.DUMMYFUNCTION("""COMPUTED_VALUE"""),37.0)</f>
        <v>37</v>
      </c>
      <c r="W77" s="52">
        <f>IFERROR(__xludf.DUMMYFUNCTION("""COMPUTED_VALUE"""),73.0)</f>
        <v>73</v>
      </c>
    </row>
    <row r="78">
      <c r="A78" s="47">
        <v>76.0</v>
      </c>
      <c r="B78" s="52" t="str">
        <f>IFERROR(__xludf.DUMMYFUNCTION("""COMPUTED_VALUE"""),"Spencer Seachris")</f>
        <v>Spencer Seachris</v>
      </c>
      <c r="C78" s="52">
        <f>IFERROR(__xludf.DUMMYFUNCTION("""COMPUTED_VALUE"""),6.0)</f>
        <v>6</v>
      </c>
      <c r="D78" s="52">
        <f>IFERROR(__xludf.DUMMYFUNCTION("""COMPUTED_VALUE"""),4.0)</f>
        <v>4</v>
      </c>
      <c r="E78" s="52">
        <f>IFERROR(__xludf.DUMMYFUNCTION("""COMPUTED_VALUE"""),3.0)</f>
        <v>3</v>
      </c>
      <c r="F78" s="52">
        <f>IFERROR(__xludf.DUMMYFUNCTION("""COMPUTED_VALUE"""),6.0)</f>
        <v>6</v>
      </c>
      <c r="G78" s="52">
        <f>IFERROR(__xludf.DUMMYFUNCTION("""COMPUTED_VALUE"""),4.0)</f>
        <v>4</v>
      </c>
      <c r="H78" s="52">
        <f>IFERROR(__xludf.DUMMYFUNCTION("""COMPUTED_VALUE"""),4.0)</f>
        <v>4</v>
      </c>
      <c r="I78" s="52">
        <f>IFERROR(__xludf.DUMMYFUNCTION("""COMPUTED_VALUE"""),3.0)</f>
        <v>3</v>
      </c>
      <c r="J78" s="52">
        <f>IFERROR(__xludf.DUMMYFUNCTION("""COMPUTED_VALUE"""),4.0)</f>
        <v>4</v>
      </c>
      <c r="K78" s="52">
        <f>IFERROR(__xludf.DUMMYFUNCTION("""COMPUTED_VALUE"""),4.0)</f>
        <v>4</v>
      </c>
      <c r="L78" s="52">
        <f>IFERROR(__xludf.DUMMYFUNCTION("""COMPUTED_VALUE"""),38.0)</f>
        <v>38</v>
      </c>
      <c r="M78" s="52">
        <f>IFERROR(__xludf.DUMMYFUNCTION("""COMPUTED_VALUE"""),5.0)</f>
        <v>5</v>
      </c>
      <c r="N78" s="52">
        <f>IFERROR(__xludf.DUMMYFUNCTION("""COMPUTED_VALUE"""),5.0)</f>
        <v>5</v>
      </c>
      <c r="O78" s="52">
        <f>IFERROR(__xludf.DUMMYFUNCTION("""COMPUTED_VALUE"""),3.0)</f>
        <v>3</v>
      </c>
      <c r="P78" s="52">
        <f>IFERROR(__xludf.DUMMYFUNCTION("""COMPUTED_VALUE"""),3.0)</f>
        <v>3</v>
      </c>
      <c r="Q78" s="52">
        <f>IFERROR(__xludf.DUMMYFUNCTION("""COMPUTED_VALUE"""),4.0)</f>
        <v>4</v>
      </c>
      <c r="R78" s="52">
        <f>IFERROR(__xludf.DUMMYFUNCTION("""COMPUTED_VALUE"""),4.0)</f>
        <v>4</v>
      </c>
      <c r="S78" s="52">
        <f>IFERROR(__xludf.DUMMYFUNCTION("""COMPUTED_VALUE"""),6.0)</f>
        <v>6</v>
      </c>
      <c r="T78" s="52">
        <f>IFERROR(__xludf.DUMMYFUNCTION("""COMPUTED_VALUE"""),4.0)</f>
        <v>4</v>
      </c>
      <c r="U78" s="52">
        <f>IFERROR(__xludf.DUMMYFUNCTION("""COMPUTED_VALUE"""),6.0)</f>
        <v>6</v>
      </c>
      <c r="V78" s="52">
        <f>IFERROR(__xludf.DUMMYFUNCTION("""COMPUTED_VALUE"""),40.0)</f>
        <v>40</v>
      </c>
      <c r="W78" s="52">
        <f>IFERROR(__xludf.DUMMYFUNCTION("""COMPUTED_VALUE"""),78.0)</f>
        <v>78</v>
      </c>
    </row>
    <row r="79">
      <c r="A79" s="47">
        <v>77.0</v>
      </c>
      <c r="B79" s="52" t="str">
        <f>IFERROR(__xludf.DUMMYFUNCTION("""COMPUTED_VALUE"""),"Rachel Bostwick")</f>
        <v>Rachel Bostwick</v>
      </c>
      <c r="C79" s="52">
        <f>IFERROR(__xludf.DUMMYFUNCTION("""COMPUTED_VALUE"""),4.0)</f>
        <v>4</v>
      </c>
      <c r="D79" s="52">
        <f>IFERROR(__xludf.DUMMYFUNCTION("""COMPUTED_VALUE"""),6.0)</f>
        <v>6</v>
      </c>
      <c r="E79" s="52">
        <f>IFERROR(__xludf.DUMMYFUNCTION("""COMPUTED_VALUE"""),3.0)</f>
        <v>3</v>
      </c>
      <c r="F79" s="52">
        <f>IFERROR(__xludf.DUMMYFUNCTION("""COMPUTED_VALUE"""),5.0)</f>
        <v>5</v>
      </c>
      <c r="G79" s="52">
        <f>IFERROR(__xludf.DUMMYFUNCTION("""COMPUTED_VALUE"""),5.0)</f>
        <v>5</v>
      </c>
      <c r="H79" s="52">
        <f>IFERROR(__xludf.DUMMYFUNCTION("""COMPUTED_VALUE"""),5.0)</f>
        <v>5</v>
      </c>
      <c r="I79" s="52">
        <f>IFERROR(__xludf.DUMMYFUNCTION("""COMPUTED_VALUE"""),5.0)</f>
        <v>5</v>
      </c>
      <c r="J79" s="52">
        <f>IFERROR(__xludf.DUMMYFUNCTION("""COMPUTED_VALUE"""),3.0)</f>
        <v>3</v>
      </c>
      <c r="K79" s="52">
        <f>IFERROR(__xludf.DUMMYFUNCTION("""COMPUTED_VALUE"""),6.0)</f>
        <v>6</v>
      </c>
      <c r="L79" s="52">
        <f>IFERROR(__xludf.DUMMYFUNCTION("""COMPUTED_VALUE"""),42.0)</f>
        <v>42</v>
      </c>
      <c r="M79" s="52">
        <f>IFERROR(__xludf.DUMMYFUNCTION("""COMPUTED_VALUE"""),6.0)</f>
        <v>6</v>
      </c>
      <c r="N79" s="52">
        <f>IFERROR(__xludf.DUMMYFUNCTION("""COMPUTED_VALUE"""),6.0)</f>
        <v>6</v>
      </c>
      <c r="O79" s="52">
        <f>IFERROR(__xludf.DUMMYFUNCTION("""COMPUTED_VALUE"""),5.0)</f>
        <v>5</v>
      </c>
      <c r="P79" s="52">
        <f>IFERROR(__xludf.DUMMYFUNCTION("""COMPUTED_VALUE"""),5.0)</f>
        <v>5</v>
      </c>
      <c r="Q79" s="52">
        <f>IFERROR(__xludf.DUMMYFUNCTION("""COMPUTED_VALUE"""),5.0)</f>
        <v>5</v>
      </c>
      <c r="R79" s="52">
        <f>IFERROR(__xludf.DUMMYFUNCTION("""COMPUTED_VALUE"""),4.0)</f>
        <v>4</v>
      </c>
      <c r="S79" s="52">
        <f>IFERROR(__xludf.DUMMYFUNCTION("""COMPUTED_VALUE"""),9.0)</f>
        <v>9</v>
      </c>
      <c r="T79" s="52">
        <f>IFERROR(__xludf.DUMMYFUNCTION("""COMPUTED_VALUE"""),4.0)</f>
        <v>4</v>
      </c>
      <c r="U79" s="52">
        <f>IFERROR(__xludf.DUMMYFUNCTION("""COMPUTED_VALUE"""),5.0)</f>
        <v>5</v>
      </c>
      <c r="V79" s="52">
        <f>IFERROR(__xludf.DUMMYFUNCTION("""COMPUTED_VALUE"""),49.0)</f>
        <v>49</v>
      </c>
      <c r="W79" s="52">
        <f>IFERROR(__xludf.DUMMYFUNCTION("""COMPUTED_VALUE"""),91.0)</f>
        <v>91</v>
      </c>
    </row>
    <row r="80">
      <c r="A80" s="47">
        <v>78.0</v>
      </c>
      <c r="B80" s="52" t="str">
        <f>IFERROR(__xludf.DUMMYFUNCTION("""COMPUTED_VALUE"""),"Cierra Tunley")</f>
        <v>Cierra Tunley</v>
      </c>
      <c r="C80" s="52">
        <f>IFERROR(__xludf.DUMMYFUNCTION("""COMPUTED_VALUE"""),6.0)</f>
        <v>6</v>
      </c>
      <c r="D80" s="52">
        <f>IFERROR(__xludf.DUMMYFUNCTION("""COMPUTED_VALUE"""),5.0)</f>
        <v>5</v>
      </c>
      <c r="E80" s="52">
        <f>IFERROR(__xludf.DUMMYFUNCTION("""COMPUTED_VALUE"""),6.0)</f>
        <v>6</v>
      </c>
      <c r="F80" s="52">
        <f>IFERROR(__xludf.DUMMYFUNCTION("""COMPUTED_VALUE"""),5.0)</f>
        <v>5</v>
      </c>
      <c r="G80" s="52">
        <f>IFERROR(__xludf.DUMMYFUNCTION("""COMPUTED_VALUE"""),5.0)</f>
        <v>5</v>
      </c>
      <c r="H80" s="52">
        <f>IFERROR(__xludf.DUMMYFUNCTION("""COMPUTED_VALUE"""),4.0)</f>
        <v>4</v>
      </c>
      <c r="I80" s="52">
        <f>IFERROR(__xludf.DUMMYFUNCTION("""COMPUTED_VALUE"""),4.0)</f>
        <v>4</v>
      </c>
      <c r="J80" s="52">
        <f>IFERROR(__xludf.DUMMYFUNCTION("""COMPUTED_VALUE"""),3.0)</f>
        <v>3</v>
      </c>
      <c r="K80" s="52">
        <f>IFERROR(__xludf.DUMMYFUNCTION("""COMPUTED_VALUE"""),4.0)</f>
        <v>4</v>
      </c>
      <c r="L80" s="52">
        <f>IFERROR(__xludf.DUMMYFUNCTION("""COMPUTED_VALUE"""),42.0)</f>
        <v>42</v>
      </c>
      <c r="M80" s="52">
        <f>IFERROR(__xludf.DUMMYFUNCTION("""COMPUTED_VALUE"""),7.0)</f>
        <v>7</v>
      </c>
      <c r="N80" s="52">
        <f>IFERROR(__xludf.DUMMYFUNCTION("""COMPUTED_VALUE"""),6.0)</f>
        <v>6</v>
      </c>
      <c r="O80" s="52">
        <f>IFERROR(__xludf.DUMMYFUNCTION("""COMPUTED_VALUE"""),5.0)</f>
        <v>5</v>
      </c>
      <c r="P80" s="52">
        <f>IFERROR(__xludf.DUMMYFUNCTION("""COMPUTED_VALUE"""),3.0)</f>
        <v>3</v>
      </c>
      <c r="Q80" s="52">
        <f>IFERROR(__xludf.DUMMYFUNCTION("""COMPUTED_VALUE"""),3.0)</f>
        <v>3</v>
      </c>
      <c r="R80" s="52">
        <f>IFERROR(__xludf.DUMMYFUNCTION("""COMPUTED_VALUE"""),5.0)</f>
        <v>5</v>
      </c>
      <c r="S80" s="52">
        <f>IFERROR(__xludf.DUMMYFUNCTION("""COMPUTED_VALUE"""),7.0)</f>
        <v>7</v>
      </c>
      <c r="T80" s="52">
        <f>IFERROR(__xludf.DUMMYFUNCTION("""COMPUTED_VALUE"""),3.0)</f>
        <v>3</v>
      </c>
      <c r="U80" s="52">
        <f>IFERROR(__xludf.DUMMYFUNCTION("""COMPUTED_VALUE"""),4.0)</f>
        <v>4</v>
      </c>
      <c r="V80" s="52">
        <f>IFERROR(__xludf.DUMMYFUNCTION("""COMPUTED_VALUE"""),43.0)</f>
        <v>43</v>
      </c>
      <c r="W80" s="52">
        <f>IFERROR(__xludf.DUMMYFUNCTION("""COMPUTED_VALUE"""),85.0)</f>
        <v>85</v>
      </c>
    </row>
    <row r="81">
      <c r="A81" s="47">
        <v>79.0</v>
      </c>
      <c r="B81" s="52" t="str">
        <f>IFERROR(__xludf.DUMMYFUNCTION("""COMPUTED_VALUE"""),"Helene Getz Bergmo")</f>
        <v>Helene Getz Bergmo</v>
      </c>
      <c r="C81" s="52">
        <f>IFERROR(__xludf.DUMMYFUNCTION("""COMPUTED_VALUE"""),6.0)</f>
        <v>6</v>
      </c>
      <c r="D81" s="52">
        <f>IFERROR(__xludf.DUMMYFUNCTION("""COMPUTED_VALUE"""),7.0)</f>
        <v>7</v>
      </c>
      <c r="E81" s="52">
        <f>IFERROR(__xludf.DUMMYFUNCTION("""COMPUTED_VALUE"""),4.0)</f>
        <v>4</v>
      </c>
      <c r="F81" s="52">
        <f>IFERROR(__xludf.DUMMYFUNCTION("""COMPUTED_VALUE"""),4.0)</f>
        <v>4</v>
      </c>
      <c r="G81" s="52">
        <f>IFERROR(__xludf.DUMMYFUNCTION("""COMPUTED_VALUE"""),4.0)</f>
        <v>4</v>
      </c>
      <c r="H81" s="52">
        <f>IFERROR(__xludf.DUMMYFUNCTION("""COMPUTED_VALUE"""),5.0)</f>
        <v>5</v>
      </c>
      <c r="I81" s="52">
        <f>IFERROR(__xludf.DUMMYFUNCTION("""COMPUTED_VALUE"""),3.0)</f>
        <v>3</v>
      </c>
      <c r="J81" s="52">
        <f>IFERROR(__xludf.DUMMYFUNCTION("""COMPUTED_VALUE"""),4.0)</f>
        <v>4</v>
      </c>
      <c r="K81" s="52">
        <f>IFERROR(__xludf.DUMMYFUNCTION("""COMPUTED_VALUE"""),4.0)</f>
        <v>4</v>
      </c>
      <c r="L81" s="52">
        <f>IFERROR(__xludf.DUMMYFUNCTION("""COMPUTED_VALUE"""),41.0)</f>
        <v>41</v>
      </c>
      <c r="M81" s="52">
        <f>IFERROR(__xludf.DUMMYFUNCTION("""COMPUTED_VALUE"""),6.0)</f>
        <v>6</v>
      </c>
      <c r="N81" s="52">
        <f>IFERROR(__xludf.DUMMYFUNCTION("""COMPUTED_VALUE"""),4.0)</f>
        <v>4</v>
      </c>
      <c r="O81" s="52">
        <f>IFERROR(__xludf.DUMMYFUNCTION("""COMPUTED_VALUE"""),4.0)</f>
        <v>4</v>
      </c>
      <c r="P81" s="52">
        <f>IFERROR(__xludf.DUMMYFUNCTION("""COMPUTED_VALUE"""),3.0)</f>
        <v>3</v>
      </c>
      <c r="Q81" s="52">
        <f>IFERROR(__xludf.DUMMYFUNCTION("""COMPUTED_VALUE"""),4.0)</f>
        <v>4</v>
      </c>
      <c r="R81" s="52">
        <f>IFERROR(__xludf.DUMMYFUNCTION("""COMPUTED_VALUE"""),4.0)</f>
        <v>4</v>
      </c>
      <c r="S81" s="52">
        <f>IFERROR(__xludf.DUMMYFUNCTION("""COMPUTED_VALUE"""),5.0)</f>
        <v>5</v>
      </c>
      <c r="T81" s="52">
        <f>IFERROR(__xludf.DUMMYFUNCTION("""COMPUTED_VALUE"""),2.0)</f>
        <v>2</v>
      </c>
      <c r="U81" s="52">
        <f>IFERROR(__xludf.DUMMYFUNCTION("""COMPUTED_VALUE"""),5.0)</f>
        <v>5</v>
      </c>
      <c r="V81" s="52">
        <f>IFERROR(__xludf.DUMMYFUNCTION("""COMPUTED_VALUE"""),37.0)</f>
        <v>37</v>
      </c>
      <c r="W81" s="52">
        <f>IFERROR(__xludf.DUMMYFUNCTION("""COMPUTED_VALUE"""),78.0)</f>
        <v>78</v>
      </c>
    </row>
    <row r="82">
      <c r="A82" s="47">
        <v>80.0</v>
      </c>
      <c r="B82" s="52" t="str">
        <f>IFERROR(__xludf.DUMMYFUNCTION("""COMPUTED_VALUE"""),"Nevaeh Figueroa")</f>
        <v>Nevaeh Figueroa</v>
      </c>
      <c r="C82" s="52">
        <f>IFERROR(__xludf.DUMMYFUNCTION("""COMPUTED_VALUE"""),5.0)</f>
        <v>5</v>
      </c>
      <c r="D82" s="52">
        <f>IFERROR(__xludf.DUMMYFUNCTION("""COMPUTED_VALUE"""),5.0)</f>
        <v>5</v>
      </c>
      <c r="E82" s="52">
        <f>IFERROR(__xludf.DUMMYFUNCTION("""COMPUTED_VALUE"""),4.0)</f>
        <v>4</v>
      </c>
      <c r="F82" s="52">
        <f>IFERROR(__xludf.DUMMYFUNCTION("""COMPUTED_VALUE"""),9.0)</f>
        <v>9</v>
      </c>
      <c r="G82" s="52">
        <f>IFERROR(__xludf.DUMMYFUNCTION("""COMPUTED_VALUE"""),8.0)</f>
        <v>8</v>
      </c>
      <c r="H82" s="52">
        <f>IFERROR(__xludf.DUMMYFUNCTION("""COMPUTED_VALUE"""),4.0)</f>
        <v>4</v>
      </c>
      <c r="I82" s="52">
        <f>IFERROR(__xludf.DUMMYFUNCTION("""COMPUTED_VALUE"""),3.0)</f>
        <v>3</v>
      </c>
      <c r="J82" s="52">
        <f>IFERROR(__xludf.DUMMYFUNCTION("""COMPUTED_VALUE"""),4.0)</f>
        <v>4</v>
      </c>
      <c r="K82" s="52">
        <f>IFERROR(__xludf.DUMMYFUNCTION("""COMPUTED_VALUE"""),4.0)</f>
        <v>4</v>
      </c>
      <c r="L82" s="52">
        <f>IFERROR(__xludf.DUMMYFUNCTION("""COMPUTED_VALUE"""),46.0)</f>
        <v>46</v>
      </c>
      <c r="M82" s="52">
        <f>IFERROR(__xludf.DUMMYFUNCTION("""COMPUTED_VALUE"""),7.0)</f>
        <v>7</v>
      </c>
      <c r="N82" s="52">
        <f>IFERROR(__xludf.DUMMYFUNCTION("""COMPUTED_VALUE"""),5.0)</f>
        <v>5</v>
      </c>
      <c r="O82" s="52">
        <f>IFERROR(__xludf.DUMMYFUNCTION("""COMPUTED_VALUE"""),5.0)</f>
        <v>5</v>
      </c>
      <c r="P82" s="52">
        <f>IFERROR(__xludf.DUMMYFUNCTION("""COMPUTED_VALUE"""),3.0)</f>
        <v>3</v>
      </c>
      <c r="Q82" s="52">
        <f>IFERROR(__xludf.DUMMYFUNCTION("""COMPUTED_VALUE"""),4.0)</f>
        <v>4</v>
      </c>
      <c r="R82" s="52">
        <f>IFERROR(__xludf.DUMMYFUNCTION("""COMPUTED_VALUE"""),4.0)</f>
        <v>4</v>
      </c>
      <c r="S82" s="52">
        <f>IFERROR(__xludf.DUMMYFUNCTION("""COMPUTED_VALUE"""),5.0)</f>
        <v>5</v>
      </c>
      <c r="T82" s="52">
        <f>IFERROR(__xludf.DUMMYFUNCTION("""COMPUTED_VALUE"""),4.0)</f>
        <v>4</v>
      </c>
      <c r="U82" s="52">
        <f>IFERROR(__xludf.DUMMYFUNCTION("""COMPUTED_VALUE"""),6.0)</f>
        <v>6</v>
      </c>
      <c r="V82" s="52">
        <f>IFERROR(__xludf.DUMMYFUNCTION("""COMPUTED_VALUE"""),43.0)</f>
        <v>43</v>
      </c>
      <c r="W82" s="52">
        <f>IFERROR(__xludf.DUMMYFUNCTION("""COMPUTED_VALUE"""),89.0)</f>
        <v>89</v>
      </c>
    </row>
    <row r="83">
      <c r="A83" s="47">
        <v>81.0</v>
      </c>
      <c r="B83" s="52" t="str">
        <f>IFERROR(__xludf.DUMMYFUNCTION("""COMPUTED_VALUE"""),"Julia Love")</f>
        <v>Julia Love</v>
      </c>
      <c r="C83" s="52">
        <f>IFERROR(__xludf.DUMMYFUNCTION("""COMPUTED_VALUE"""),5.0)</f>
        <v>5</v>
      </c>
      <c r="D83" s="52">
        <f>IFERROR(__xludf.DUMMYFUNCTION("""COMPUTED_VALUE"""),5.0)</f>
        <v>5</v>
      </c>
      <c r="E83" s="52">
        <f>IFERROR(__xludf.DUMMYFUNCTION("""COMPUTED_VALUE"""),4.0)</f>
        <v>4</v>
      </c>
      <c r="F83" s="52">
        <f>IFERROR(__xludf.DUMMYFUNCTION("""COMPUTED_VALUE"""),6.0)</f>
        <v>6</v>
      </c>
      <c r="G83" s="52">
        <f>IFERROR(__xludf.DUMMYFUNCTION("""COMPUTED_VALUE"""),5.0)</f>
        <v>5</v>
      </c>
      <c r="H83" s="52">
        <f>IFERROR(__xludf.DUMMYFUNCTION("""COMPUTED_VALUE"""),5.0)</f>
        <v>5</v>
      </c>
      <c r="I83" s="52">
        <f>IFERROR(__xludf.DUMMYFUNCTION("""COMPUTED_VALUE"""),5.0)</f>
        <v>5</v>
      </c>
      <c r="J83" s="52">
        <f>IFERROR(__xludf.DUMMYFUNCTION("""COMPUTED_VALUE"""),6.0)</f>
        <v>6</v>
      </c>
      <c r="K83" s="52">
        <f>IFERROR(__xludf.DUMMYFUNCTION("""COMPUTED_VALUE"""),6.0)</f>
        <v>6</v>
      </c>
      <c r="L83" s="52">
        <f>IFERROR(__xludf.DUMMYFUNCTION("""COMPUTED_VALUE"""),47.0)</f>
        <v>47</v>
      </c>
      <c r="M83" s="52">
        <f>IFERROR(__xludf.DUMMYFUNCTION("""COMPUTED_VALUE"""),6.0)</f>
        <v>6</v>
      </c>
      <c r="N83" s="52">
        <f>IFERROR(__xludf.DUMMYFUNCTION("""COMPUTED_VALUE"""),4.0)</f>
        <v>4</v>
      </c>
      <c r="O83" s="52">
        <f>IFERROR(__xludf.DUMMYFUNCTION("""COMPUTED_VALUE"""),7.0)</f>
        <v>7</v>
      </c>
      <c r="P83" s="52">
        <f>IFERROR(__xludf.DUMMYFUNCTION("""COMPUTED_VALUE"""),4.0)</f>
        <v>4</v>
      </c>
      <c r="Q83" s="52">
        <f>IFERROR(__xludf.DUMMYFUNCTION("""COMPUTED_VALUE"""),4.0)</f>
        <v>4</v>
      </c>
      <c r="R83" s="52">
        <f>IFERROR(__xludf.DUMMYFUNCTION("""COMPUTED_VALUE"""),4.0)</f>
        <v>4</v>
      </c>
      <c r="S83" s="52">
        <f>IFERROR(__xludf.DUMMYFUNCTION("""COMPUTED_VALUE"""),7.0)</f>
        <v>7</v>
      </c>
      <c r="T83" s="52">
        <f>IFERROR(__xludf.DUMMYFUNCTION("""COMPUTED_VALUE"""),4.0)</f>
        <v>4</v>
      </c>
      <c r="U83" s="52">
        <f>IFERROR(__xludf.DUMMYFUNCTION("""COMPUTED_VALUE"""),7.0)</f>
        <v>7</v>
      </c>
      <c r="V83" s="52">
        <f>IFERROR(__xludf.DUMMYFUNCTION("""COMPUTED_VALUE"""),47.0)</f>
        <v>47</v>
      </c>
      <c r="W83" s="52">
        <f>IFERROR(__xludf.DUMMYFUNCTION("""COMPUTED_VALUE"""),94.0)</f>
        <v>94</v>
      </c>
    </row>
    <row r="84">
      <c r="A84" s="47">
        <v>82.0</v>
      </c>
      <c r="B84" s="52" t="str">
        <f>IFERROR(__xludf.DUMMYFUNCTION("""COMPUTED_VALUE"""),"Kayla Hage")</f>
        <v>Kayla Hage</v>
      </c>
      <c r="C84" s="52">
        <f>IFERROR(__xludf.DUMMYFUNCTION("""COMPUTED_VALUE"""),6.0)</f>
        <v>6</v>
      </c>
      <c r="D84" s="52">
        <f>IFERROR(__xludf.DUMMYFUNCTION("""COMPUTED_VALUE"""),9.0)</f>
        <v>9</v>
      </c>
      <c r="E84" s="52">
        <f>IFERROR(__xludf.DUMMYFUNCTION("""COMPUTED_VALUE"""),4.0)</f>
        <v>4</v>
      </c>
      <c r="F84" s="52">
        <f>IFERROR(__xludf.DUMMYFUNCTION("""COMPUTED_VALUE"""),5.0)</f>
        <v>5</v>
      </c>
      <c r="G84" s="52">
        <f>IFERROR(__xludf.DUMMYFUNCTION("""COMPUTED_VALUE"""),4.0)</f>
        <v>4</v>
      </c>
      <c r="H84" s="52">
        <f>IFERROR(__xludf.DUMMYFUNCTION("""COMPUTED_VALUE"""),5.0)</f>
        <v>5</v>
      </c>
      <c r="I84" s="52">
        <f>IFERROR(__xludf.DUMMYFUNCTION("""COMPUTED_VALUE"""),4.0)</f>
        <v>4</v>
      </c>
      <c r="J84" s="52">
        <f>IFERROR(__xludf.DUMMYFUNCTION("""COMPUTED_VALUE"""),4.0)</f>
        <v>4</v>
      </c>
      <c r="K84" s="52">
        <f>IFERROR(__xludf.DUMMYFUNCTION("""COMPUTED_VALUE"""),4.0)</f>
        <v>4</v>
      </c>
      <c r="L84" s="52">
        <f>IFERROR(__xludf.DUMMYFUNCTION("""COMPUTED_VALUE"""),45.0)</f>
        <v>45</v>
      </c>
      <c r="M84" s="52">
        <f>IFERROR(__xludf.DUMMYFUNCTION("""COMPUTED_VALUE"""),7.0)</f>
        <v>7</v>
      </c>
      <c r="N84" s="52">
        <f>IFERROR(__xludf.DUMMYFUNCTION("""COMPUTED_VALUE"""),5.0)</f>
        <v>5</v>
      </c>
      <c r="O84" s="52">
        <f>IFERROR(__xludf.DUMMYFUNCTION("""COMPUTED_VALUE"""),4.0)</f>
        <v>4</v>
      </c>
      <c r="P84" s="52">
        <f>IFERROR(__xludf.DUMMYFUNCTION("""COMPUTED_VALUE"""),4.0)</f>
        <v>4</v>
      </c>
      <c r="Q84" s="52">
        <f>IFERROR(__xludf.DUMMYFUNCTION("""COMPUTED_VALUE"""),5.0)</f>
        <v>5</v>
      </c>
      <c r="R84" s="52">
        <f>IFERROR(__xludf.DUMMYFUNCTION("""COMPUTED_VALUE"""),5.0)</f>
        <v>5</v>
      </c>
      <c r="S84" s="52">
        <f>IFERROR(__xludf.DUMMYFUNCTION("""COMPUTED_VALUE"""),5.0)</f>
        <v>5</v>
      </c>
      <c r="T84" s="52">
        <f>IFERROR(__xludf.DUMMYFUNCTION("""COMPUTED_VALUE"""),3.0)</f>
        <v>3</v>
      </c>
      <c r="U84" s="52">
        <f>IFERROR(__xludf.DUMMYFUNCTION("""COMPUTED_VALUE"""),6.0)</f>
        <v>6</v>
      </c>
      <c r="V84" s="52">
        <f>IFERROR(__xludf.DUMMYFUNCTION("""COMPUTED_VALUE"""),44.0)</f>
        <v>44</v>
      </c>
      <c r="W84" s="52">
        <f>IFERROR(__xludf.DUMMYFUNCTION("""COMPUTED_VALUE"""),89.0)</f>
        <v>89</v>
      </c>
    </row>
    <row r="85">
      <c r="A85" s="47">
        <v>83.0</v>
      </c>
      <c r="B85" s="52" t="str">
        <f>IFERROR(__xludf.DUMMYFUNCTION("""COMPUTED_VALUE"""),"Abbie Miller")</f>
        <v>Abbie Miller</v>
      </c>
      <c r="C85" s="52">
        <f>IFERROR(__xludf.DUMMYFUNCTION("""COMPUTED_VALUE"""),5.0)</f>
        <v>5</v>
      </c>
      <c r="D85" s="52">
        <f>IFERROR(__xludf.DUMMYFUNCTION("""COMPUTED_VALUE"""),8.0)</f>
        <v>8</v>
      </c>
      <c r="E85" s="52">
        <f>IFERROR(__xludf.DUMMYFUNCTION("""COMPUTED_VALUE"""),2.0)</f>
        <v>2</v>
      </c>
      <c r="F85" s="52">
        <f>IFERROR(__xludf.DUMMYFUNCTION("""COMPUTED_VALUE"""),4.0)</f>
        <v>4</v>
      </c>
      <c r="G85" s="52">
        <f>IFERROR(__xludf.DUMMYFUNCTION("""COMPUTED_VALUE"""),5.0)</f>
        <v>5</v>
      </c>
      <c r="H85" s="52">
        <f>IFERROR(__xludf.DUMMYFUNCTION("""COMPUTED_VALUE"""),6.0)</f>
        <v>6</v>
      </c>
      <c r="I85" s="52">
        <f>IFERROR(__xludf.DUMMYFUNCTION("""COMPUTED_VALUE"""),5.0)</f>
        <v>5</v>
      </c>
      <c r="J85" s="52">
        <f>IFERROR(__xludf.DUMMYFUNCTION("""COMPUTED_VALUE"""),5.0)</f>
        <v>5</v>
      </c>
      <c r="K85" s="52">
        <f>IFERROR(__xludf.DUMMYFUNCTION("""COMPUTED_VALUE"""),5.0)</f>
        <v>5</v>
      </c>
      <c r="L85" s="52">
        <f>IFERROR(__xludf.DUMMYFUNCTION("""COMPUTED_VALUE"""),45.0)</f>
        <v>45</v>
      </c>
      <c r="M85" s="52">
        <f>IFERROR(__xludf.DUMMYFUNCTION("""COMPUTED_VALUE"""),5.0)</f>
        <v>5</v>
      </c>
      <c r="N85" s="52">
        <f>IFERROR(__xludf.DUMMYFUNCTION("""COMPUTED_VALUE"""),6.0)</f>
        <v>6</v>
      </c>
      <c r="O85" s="52">
        <f>IFERROR(__xludf.DUMMYFUNCTION("""COMPUTED_VALUE"""),4.0)</f>
        <v>4</v>
      </c>
      <c r="P85" s="52">
        <f>IFERROR(__xludf.DUMMYFUNCTION("""COMPUTED_VALUE"""),4.0)</f>
        <v>4</v>
      </c>
      <c r="Q85" s="52">
        <f>IFERROR(__xludf.DUMMYFUNCTION("""COMPUTED_VALUE"""),5.0)</f>
        <v>5</v>
      </c>
      <c r="R85" s="52">
        <f>IFERROR(__xludf.DUMMYFUNCTION("""COMPUTED_VALUE"""),4.0)</f>
        <v>4</v>
      </c>
      <c r="S85" s="52">
        <f>IFERROR(__xludf.DUMMYFUNCTION("""COMPUTED_VALUE"""),5.0)</f>
        <v>5</v>
      </c>
      <c r="T85" s="52">
        <f>IFERROR(__xludf.DUMMYFUNCTION("""COMPUTED_VALUE"""),4.0)</f>
        <v>4</v>
      </c>
      <c r="U85" s="52">
        <f>IFERROR(__xludf.DUMMYFUNCTION("""COMPUTED_VALUE"""),6.0)</f>
        <v>6</v>
      </c>
      <c r="V85" s="52">
        <f>IFERROR(__xludf.DUMMYFUNCTION("""COMPUTED_VALUE"""),43.0)</f>
        <v>43</v>
      </c>
      <c r="W85" s="52">
        <f>IFERROR(__xludf.DUMMYFUNCTION("""COMPUTED_VALUE"""),88.0)</f>
        <v>88</v>
      </c>
    </row>
    <row r="86">
      <c r="A86" s="47">
        <v>84.0</v>
      </c>
      <c r="B86" s="52" t="str">
        <f>IFERROR(__xludf.DUMMYFUNCTION("""COMPUTED_VALUE"""),"Ally Laverty")</f>
        <v>Ally Laverty</v>
      </c>
      <c r="C86" s="52">
        <f>IFERROR(__xludf.DUMMYFUNCTION("""COMPUTED_VALUE"""),4.0)</f>
        <v>4</v>
      </c>
      <c r="D86" s="52">
        <f>IFERROR(__xludf.DUMMYFUNCTION("""COMPUTED_VALUE"""),6.0)</f>
        <v>6</v>
      </c>
      <c r="E86" s="52">
        <f>IFERROR(__xludf.DUMMYFUNCTION("""COMPUTED_VALUE"""),4.0)</f>
        <v>4</v>
      </c>
      <c r="F86" s="52">
        <f>IFERROR(__xludf.DUMMYFUNCTION("""COMPUTED_VALUE"""),5.0)</f>
        <v>5</v>
      </c>
      <c r="G86" s="52">
        <f>IFERROR(__xludf.DUMMYFUNCTION("""COMPUTED_VALUE"""),6.0)</f>
        <v>6</v>
      </c>
      <c r="H86" s="52">
        <f>IFERROR(__xludf.DUMMYFUNCTION("""COMPUTED_VALUE"""),7.0)</f>
        <v>7</v>
      </c>
      <c r="I86" s="52">
        <f>IFERROR(__xludf.DUMMYFUNCTION("""COMPUTED_VALUE"""),4.0)</f>
        <v>4</v>
      </c>
      <c r="J86" s="52">
        <f>IFERROR(__xludf.DUMMYFUNCTION("""COMPUTED_VALUE"""),4.0)</f>
        <v>4</v>
      </c>
      <c r="K86" s="52">
        <f>IFERROR(__xludf.DUMMYFUNCTION("""COMPUTED_VALUE"""),5.0)</f>
        <v>5</v>
      </c>
      <c r="L86" s="52">
        <f>IFERROR(__xludf.DUMMYFUNCTION("""COMPUTED_VALUE"""),45.0)</f>
        <v>45</v>
      </c>
      <c r="M86" s="52">
        <f>IFERROR(__xludf.DUMMYFUNCTION("""COMPUTED_VALUE"""),7.0)</f>
        <v>7</v>
      </c>
      <c r="N86" s="52">
        <f>IFERROR(__xludf.DUMMYFUNCTION("""COMPUTED_VALUE"""),6.0)</f>
        <v>6</v>
      </c>
      <c r="O86" s="52">
        <f>IFERROR(__xludf.DUMMYFUNCTION("""COMPUTED_VALUE"""),4.0)</f>
        <v>4</v>
      </c>
      <c r="P86" s="52">
        <f>IFERROR(__xludf.DUMMYFUNCTION("""COMPUTED_VALUE"""),5.0)</f>
        <v>5</v>
      </c>
      <c r="Q86" s="52">
        <f>IFERROR(__xludf.DUMMYFUNCTION("""COMPUTED_VALUE"""),6.0)</f>
        <v>6</v>
      </c>
      <c r="R86" s="52">
        <f>IFERROR(__xludf.DUMMYFUNCTION("""COMPUTED_VALUE"""),4.0)</f>
        <v>4</v>
      </c>
      <c r="S86" s="52">
        <f>IFERROR(__xludf.DUMMYFUNCTION("""COMPUTED_VALUE"""),5.0)</f>
        <v>5</v>
      </c>
      <c r="T86" s="52">
        <f>IFERROR(__xludf.DUMMYFUNCTION("""COMPUTED_VALUE"""),2.0)</f>
        <v>2</v>
      </c>
      <c r="U86" s="52">
        <f>IFERROR(__xludf.DUMMYFUNCTION("""COMPUTED_VALUE"""),5.0)</f>
        <v>5</v>
      </c>
      <c r="V86" s="52">
        <f>IFERROR(__xludf.DUMMYFUNCTION("""COMPUTED_VALUE"""),44.0)</f>
        <v>44</v>
      </c>
      <c r="W86" s="52">
        <f>IFERROR(__xludf.DUMMYFUNCTION("""COMPUTED_VALUE"""),89.0)</f>
        <v>89</v>
      </c>
    </row>
    <row r="87">
      <c r="A87" s="47">
        <v>85.0</v>
      </c>
      <c r="B87" s="52" t="str">
        <f>IFERROR(__xludf.DUMMYFUNCTION("""COMPUTED_VALUE"""),"Bailey Weg")</f>
        <v>Bailey Weg</v>
      </c>
      <c r="C87" s="52">
        <f>IFERROR(__xludf.DUMMYFUNCTION("""COMPUTED_VALUE"""),5.0)</f>
        <v>5</v>
      </c>
      <c r="D87" s="52">
        <f>IFERROR(__xludf.DUMMYFUNCTION("""COMPUTED_VALUE"""),5.0)</f>
        <v>5</v>
      </c>
      <c r="E87" s="52">
        <f>IFERROR(__xludf.DUMMYFUNCTION("""COMPUTED_VALUE"""),3.0)</f>
        <v>3</v>
      </c>
      <c r="F87" s="52">
        <f>IFERROR(__xludf.DUMMYFUNCTION("""COMPUTED_VALUE"""),5.0)</f>
        <v>5</v>
      </c>
      <c r="G87" s="52">
        <f>IFERROR(__xludf.DUMMYFUNCTION("""COMPUTED_VALUE"""),4.0)</f>
        <v>4</v>
      </c>
      <c r="H87" s="52">
        <f>IFERROR(__xludf.DUMMYFUNCTION("""COMPUTED_VALUE"""),6.0)</f>
        <v>6</v>
      </c>
      <c r="I87" s="52">
        <f>IFERROR(__xludf.DUMMYFUNCTION("""COMPUTED_VALUE"""),5.0)</f>
        <v>5</v>
      </c>
      <c r="J87" s="52">
        <f>IFERROR(__xludf.DUMMYFUNCTION("""COMPUTED_VALUE"""),7.0)</f>
        <v>7</v>
      </c>
      <c r="K87" s="52">
        <f>IFERROR(__xludf.DUMMYFUNCTION("""COMPUTED_VALUE"""),5.0)</f>
        <v>5</v>
      </c>
      <c r="L87" s="52">
        <f>IFERROR(__xludf.DUMMYFUNCTION("""COMPUTED_VALUE"""),45.0)</f>
        <v>45</v>
      </c>
      <c r="M87" s="52">
        <f>IFERROR(__xludf.DUMMYFUNCTION("""COMPUTED_VALUE"""),6.0)</f>
        <v>6</v>
      </c>
      <c r="N87" s="52">
        <f>IFERROR(__xludf.DUMMYFUNCTION("""COMPUTED_VALUE"""),6.0)</f>
        <v>6</v>
      </c>
      <c r="O87" s="52">
        <f>IFERROR(__xludf.DUMMYFUNCTION("""COMPUTED_VALUE"""),5.0)</f>
        <v>5</v>
      </c>
      <c r="P87" s="52">
        <f>IFERROR(__xludf.DUMMYFUNCTION("""COMPUTED_VALUE"""),4.0)</f>
        <v>4</v>
      </c>
      <c r="Q87" s="52">
        <f>IFERROR(__xludf.DUMMYFUNCTION("""COMPUTED_VALUE"""),5.0)</f>
        <v>5</v>
      </c>
      <c r="R87" s="52">
        <f>IFERROR(__xludf.DUMMYFUNCTION("""COMPUTED_VALUE"""),4.0)</f>
        <v>4</v>
      </c>
      <c r="S87" s="52">
        <f>IFERROR(__xludf.DUMMYFUNCTION("""COMPUTED_VALUE"""),7.0)</f>
        <v>7</v>
      </c>
      <c r="T87" s="52">
        <f>IFERROR(__xludf.DUMMYFUNCTION("""COMPUTED_VALUE"""),5.0)</f>
        <v>5</v>
      </c>
      <c r="U87" s="52">
        <f>IFERROR(__xludf.DUMMYFUNCTION("""COMPUTED_VALUE"""),8.0)</f>
        <v>8</v>
      </c>
      <c r="V87" s="52">
        <f>IFERROR(__xludf.DUMMYFUNCTION("""COMPUTED_VALUE"""),50.0)</f>
        <v>50</v>
      </c>
      <c r="W87" s="52">
        <f>IFERROR(__xludf.DUMMYFUNCTION("""COMPUTED_VALUE"""),95.0)</f>
        <v>95</v>
      </c>
    </row>
    <row r="88">
      <c r="A88" s="47">
        <v>86.0</v>
      </c>
      <c r="B88" s="52" t="str">
        <f>IFERROR(__xludf.DUMMYFUNCTION("""COMPUTED_VALUE"""),"Lindsey Belnap")</f>
        <v>Lindsey Belnap</v>
      </c>
      <c r="C88" s="52">
        <f>IFERROR(__xludf.DUMMYFUNCTION("""COMPUTED_VALUE"""),5.0)</f>
        <v>5</v>
      </c>
      <c r="D88" s="52">
        <f>IFERROR(__xludf.DUMMYFUNCTION("""COMPUTED_VALUE"""),5.0)</f>
        <v>5</v>
      </c>
      <c r="E88" s="52">
        <f>IFERROR(__xludf.DUMMYFUNCTION("""COMPUTED_VALUE"""),3.0)</f>
        <v>3</v>
      </c>
      <c r="F88" s="52">
        <f>IFERROR(__xludf.DUMMYFUNCTION("""COMPUTED_VALUE"""),6.0)</f>
        <v>6</v>
      </c>
      <c r="G88" s="52">
        <f>IFERROR(__xludf.DUMMYFUNCTION("""COMPUTED_VALUE"""),6.0)</f>
        <v>6</v>
      </c>
      <c r="H88" s="52">
        <f>IFERROR(__xludf.DUMMYFUNCTION("""COMPUTED_VALUE"""),5.0)</f>
        <v>5</v>
      </c>
      <c r="I88" s="52">
        <f>IFERROR(__xludf.DUMMYFUNCTION("""COMPUTED_VALUE"""),3.0)</f>
        <v>3</v>
      </c>
      <c r="J88" s="52">
        <f>IFERROR(__xludf.DUMMYFUNCTION("""COMPUTED_VALUE"""),4.0)</f>
        <v>4</v>
      </c>
      <c r="K88" s="52">
        <f>IFERROR(__xludf.DUMMYFUNCTION("""COMPUTED_VALUE"""),5.0)</f>
        <v>5</v>
      </c>
      <c r="L88" s="52">
        <f>IFERROR(__xludf.DUMMYFUNCTION("""COMPUTED_VALUE"""),42.0)</f>
        <v>42</v>
      </c>
      <c r="M88" s="52">
        <f>IFERROR(__xludf.DUMMYFUNCTION("""COMPUTED_VALUE"""),7.0)</f>
        <v>7</v>
      </c>
      <c r="N88" s="52">
        <f>IFERROR(__xludf.DUMMYFUNCTION("""COMPUTED_VALUE"""),6.0)</f>
        <v>6</v>
      </c>
      <c r="O88" s="52">
        <f>IFERROR(__xludf.DUMMYFUNCTION("""COMPUTED_VALUE"""),5.0)</f>
        <v>5</v>
      </c>
      <c r="P88" s="52">
        <f>IFERROR(__xludf.DUMMYFUNCTION("""COMPUTED_VALUE"""),4.0)</f>
        <v>4</v>
      </c>
      <c r="Q88" s="52">
        <f>IFERROR(__xludf.DUMMYFUNCTION("""COMPUTED_VALUE"""),4.0)</f>
        <v>4</v>
      </c>
      <c r="R88" s="52">
        <f>IFERROR(__xludf.DUMMYFUNCTION("""COMPUTED_VALUE"""),5.0)</f>
        <v>5</v>
      </c>
      <c r="S88" s="52">
        <f>IFERROR(__xludf.DUMMYFUNCTION("""COMPUTED_VALUE"""),5.0)</f>
        <v>5</v>
      </c>
      <c r="T88" s="52">
        <f>IFERROR(__xludf.DUMMYFUNCTION("""COMPUTED_VALUE"""),3.0)</f>
        <v>3</v>
      </c>
      <c r="U88" s="52">
        <f>IFERROR(__xludf.DUMMYFUNCTION("""COMPUTED_VALUE"""),5.0)</f>
        <v>5</v>
      </c>
      <c r="V88" s="52">
        <f>IFERROR(__xludf.DUMMYFUNCTION("""COMPUTED_VALUE"""),44.0)</f>
        <v>44</v>
      </c>
      <c r="W88" s="52">
        <f>IFERROR(__xludf.DUMMYFUNCTION("""COMPUTED_VALUE"""),86.0)</f>
        <v>86</v>
      </c>
    </row>
    <row r="89">
      <c r="A89" s="47">
        <v>87.0</v>
      </c>
      <c r="B89" s="52" t="str">
        <f>IFERROR(__xludf.DUMMYFUNCTION("""COMPUTED_VALUE"""),"Olivia Sorlie")</f>
        <v>Olivia Sorlie</v>
      </c>
      <c r="C89" s="52">
        <f>IFERROR(__xludf.DUMMYFUNCTION("""COMPUTED_VALUE"""),5.0)</f>
        <v>5</v>
      </c>
      <c r="D89" s="52">
        <f>IFERROR(__xludf.DUMMYFUNCTION("""COMPUTED_VALUE"""),8.0)</f>
        <v>8</v>
      </c>
      <c r="E89" s="52">
        <f>IFERROR(__xludf.DUMMYFUNCTION("""COMPUTED_VALUE"""),3.0)</f>
        <v>3</v>
      </c>
      <c r="F89" s="52">
        <f>IFERROR(__xludf.DUMMYFUNCTION("""COMPUTED_VALUE"""),6.0)</f>
        <v>6</v>
      </c>
      <c r="G89" s="52">
        <f>IFERROR(__xludf.DUMMYFUNCTION("""COMPUTED_VALUE"""),6.0)</f>
        <v>6</v>
      </c>
      <c r="H89" s="52">
        <f>IFERROR(__xludf.DUMMYFUNCTION("""COMPUTED_VALUE"""),4.0)</f>
        <v>4</v>
      </c>
      <c r="I89" s="52">
        <f>IFERROR(__xludf.DUMMYFUNCTION("""COMPUTED_VALUE"""),3.0)</f>
        <v>3</v>
      </c>
      <c r="J89" s="52">
        <f>IFERROR(__xludf.DUMMYFUNCTION("""COMPUTED_VALUE"""),4.0)</f>
        <v>4</v>
      </c>
      <c r="K89" s="52">
        <f>IFERROR(__xludf.DUMMYFUNCTION("""COMPUTED_VALUE"""),4.0)</f>
        <v>4</v>
      </c>
      <c r="L89" s="52">
        <f>IFERROR(__xludf.DUMMYFUNCTION("""COMPUTED_VALUE"""),43.0)</f>
        <v>43</v>
      </c>
      <c r="M89" s="52">
        <f>IFERROR(__xludf.DUMMYFUNCTION("""COMPUTED_VALUE"""),8.0)</f>
        <v>8</v>
      </c>
      <c r="N89" s="52">
        <f>IFERROR(__xludf.DUMMYFUNCTION("""COMPUTED_VALUE"""),8.0)</f>
        <v>8</v>
      </c>
      <c r="O89" s="52">
        <f>IFERROR(__xludf.DUMMYFUNCTION("""COMPUTED_VALUE"""),6.0)</f>
        <v>6</v>
      </c>
      <c r="P89" s="52">
        <f>IFERROR(__xludf.DUMMYFUNCTION("""COMPUTED_VALUE"""),3.0)</f>
        <v>3</v>
      </c>
      <c r="Q89" s="52">
        <f>IFERROR(__xludf.DUMMYFUNCTION("""COMPUTED_VALUE"""),4.0)</f>
        <v>4</v>
      </c>
      <c r="R89" s="52">
        <f>IFERROR(__xludf.DUMMYFUNCTION("""COMPUTED_VALUE"""),4.0)</f>
        <v>4</v>
      </c>
      <c r="S89" s="52">
        <f>IFERROR(__xludf.DUMMYFUNCTION("""COMPUTED_VALUE"""),6.0)</f>
        <v>6</v>
      </c>
      <c r="T89" s="52">
        <f>IFERROR(__xludf.DUMMYFUNCTION("""COMPUTED_VALUE"""),5.0)</f>
        <v>5</v>
      </c>
      <c r="U89" s="52">
        <f>IFERROR(__xludf.DUMMYFUNCTION("""COMPUTED_VALUE"""),7.0)</f>
        <v>7</v>
      </c>
      <c r="V89" s="52">
        <f>IFERROR(__xludf.DUMMYFUNCTION("""COMPUTED_VALUE"""),51.0)</f>
        <v>51</v>
      </c>
      <c r="W89" s="52">
        <f>IFERROR(__xludf.DUMMYFUNCTION("""COMPUTED_VALUE"""),94.0)</f>
        <v>94</v>
      </c>
    </row>
    <row r="90">
      <c r="A90" s="47">
        <v>88.0</v>
      </c>
      <c r="B90" s="52" t="str">
        <f>IFERROR(__xludf.DUMMYFUNCTION("""COMPUTED_VALUE"""),"Allison Witt")</f>
        <v>Allison Witt</v>
      </c>
      <c r="C90" s="52">
        <f>IFERROR(__xludf.DUMMYFUNCTION("""COMPUTED_VALUE"""),5.0)</f>
        <v>5</v>
      </c>
      <c r="D90" s="52">
        <f>IFERROR(__xludf.DUMMYFUNCTION("""COMPUTED_VALUE"""),9.0)</f>
        <v>9</v>
      </c>
      <c r="E90" s="52">
        <f>IFERROR(__xludf.DUMMYFUNCTION("""COMPUTED_VALUE"""),3.0)</f>
        <v>3</v>
      </c>
      <c r="F90" s="52">
        <f>IFERROR(__xludf.DUMMYFUNCTION("""COMPUTED_VALUE"""),5.0)</f>
        <v>5</v>
      </c>
      <c r="G90" s="52">
        <f>IFERROR(__xludf.DUMMYFUNCTION("""COMPUTED_VALUE"""),4.0)</f>
        <v>4</v>
      </c>
      <c r="H90" s="52">
        <f>IFERROR(__xludf.DUMMYFUNCTION("""COMPUTED_VALUE"""),6.0)</f>
        <v>6</v>
      </c>
      <c r="I90" s="52">
        <f>IFERROR(__xludf.DUMMYFUNCTION("""COMPUTED_VALUE"""),3.0)</f>
        <v>3</v>
      </c>
      <c r="J90" s="52">
        <f>IFERROR(__xludf.DUMMYFUNCTION("""COMPUTED_VALUE"""),4.0)</f>
        <v>4</v>
      </c>
      <c r="K90" s="52">
        <f>IFERROR(__xludf.DUMMYFUNCTION("""COMPUTED_VALUE"""),4.0)</f>
        <v>4</v>
      </c>
      <c r="L90" s="52">
        <f>IFERROR(__xludf.DUMMYFUNCTION("""COMPUTED_VALUE"""),43.0)</f>
        <v>43</v>
      </c>
      <c r="M90" s="52">
        <f>IFERROR(__xludf.DUMMYFUNCTION("""COMPUTED_VALUE"""),6.0)</f>
        <v>6</v>
      </c>
      <c r="N90" s="52">
        <f>IFERROR(__xludf.DUMMYFUNCTION("""COMPUTED_VALUE"""),5.0)</f>
        <v>5</v>
      </c>
      <c r="O90" s="52">
        <f>IFERROR(__xludf.DUMMYFUNCTION("""COMPUTED_VALUE"""),5.0)</f>
        <v>5</v>
      </c>
      <c r="P90" s="52">
        <f>IFERROR(__xludf.DUMMYFUNCTION("""COMPUTED_VALUE"""),4.0)</f>
        <v>4</v>
      </c>
      <c r="Q90" s="52">
        <f>IFERROR(__xludf.DUMMYFUNCTION("""COMPUTED_VALUE"""),5.0)</f>
        <v>5</v>
      </c>
      <c r="R90" s="52">
        <f>IFERROR(__xludf.DUMMYFUNCTION("""COMPUTED_VALUE"""),5.0)</f>
        <v>5</v>
      </c>
      <c r="S90" s="52">
        <f>IFERROR(__xludf.DUMMYFUNCTION("""COMPUTED_VALUE"""),10.0)</f>
        <v>10</v>
      </c>
      <c r="T90" s="52">
        <f>IFERROR(__xludf.DUMMYFUNCTION("""COMPUTED_VALUE"""),5.0)</f>
        <v>5</v>
      </c>
      <c r="U90" s="52">
        <f>IFERROR(__xludf.DUMMYFUNCTION("""COMPUTED_VALUE"""),6.0)</f>
        <v>6</v>
      </c>
      <c r="V90" s="52">
        <f>IFERROR(__xludf.DUMMYFUNCTION("""COMPUTED_VALUE"""),51.0)</f>
        <v>51</v>
      </c>
      <c r="W90" s="52">
        <f>IFERROR(__xludf.DUMMYFUNCTION("""COMPUTED_VALUE"""),94.0)</f>
        <v>94</v>
      </c>
    </row>
    <row r="91">
      <c r="A91" s="47">
        <v>89.0</v>
      </c>
      <c r="B91" s="52" t="str">
        <f>IFERROR(__xludf.DUMMYFUNCTION("""COMPUTED_VALUE"""),"Libby Douma")</f>
        <v>Libby Douma</v>
      </c>
      <c r="C91" s="52">
        <f>IFERROR(__xludf.DUMMYFUNCTION("""COMPUTED_VALUE"""),5.0)</f>
        <v>5</v>
      </c>
      <c r="D91" s="52">
        <f>IFERROR(__xludf.DUMMYFUNCTION("""COMPUTED_VALUE"""),5.0)</f>
        <v>5</v>
      </c>
      <c r="E91" s="52">
        <f>IFERROR(__xludf.DUMMYFUNCTION("""COMPUTED_VALUE"""),2.0)</f>
        <v>2</v>
      </c>
      <c r="F91" s="52">
        <f>IFERROR(__xludf.DUMMYFUNCTION("""COMPUTED_VALUE"""),4.0)</f>
        <v>4</v>
      </c>
      <c r="G91" s="52">
        <f>IFERROR(__xludf.DUMMYFUNCTION("""COMPUTED_VALUE"""),5.0)</f>
        <v>5</v>
      </c>
      <c r="H91" s="52">
        <f>IFERROR(__xludf.DUMMYFUNCTION("""COMPUTED_VALUE"""),5.0)</f>
        <v>5</v>
      </c>
      <c r="I91" s="52">
        <f>IFERROR(__xludf.DUMMYFUNCTION("""COMPUTED_VALUE"""),4.0)</f>
        <v>4</v>
      </c>
      <c r="J91" s="52">
        <f>IFERROR(__xludf.DUMMYFUNCTION("""COMPUTED_VALUE"""),5.0)</f>
        <v>5</v>
      </c>
      <c r="K91" s="52">
        <f>IFERROR(__xludf.DUMMYFUNCTION("""COMPUTED_VALUE"""),6.0)</f>
        <v>6</v>
      </c>
      <c r="L91" s="52">
        <f>IFERROR(__xludf.DUMMYFUNCTION("""COMPUTED_VALUE"""),41.0)</f>
        <v>41</v>
      </c>
      <c r="M91" s="52">
        <f>IFERROR(__xludf.DUMMYFUNCTION("""COMPUTED_VALUE"""),7.0)</f>
        <v>7</v>
      </c>
      <c r="N91" s="52">
        <f>IFERROR(__xludf.DUMMYFUNCTION("""COMPUTED_VALUE"""),6.0)</f>
        <v>6</v>
      </c>
      <c r="O91" s="52">
        <f>IFERROR(__xludf.DUMMYFUNCTION("""COMPUTED_VALUE"""),5.0)</f>
        <v>5</v>
      </c>
      <c r="P91" s="52">
        <f>IFERROR(__xludf.DUMMYFUNCTION("""COMPUTED_VALUE"""),4.0)</f>
        <v>4</v>
      </c>
      <c r="Q91" s="52">
        <f>IFERROR(__xludf.DUMMYFUNCTION("""COMPUTED_VALUE"""),5.0)</f>
        <v>5</v>
      </c>
      <c r="R91" s="52">
        <f>IFERROR(__xludf.DUMMYFUNCTION("""COMPUTED_VALUE"""),6.0)</f>
        <v>6</v>
      </c>
      <c r="S91" s="52">
        <f>IFERROR(__xludf.DUMMYFUNCTION("""COMPUTED_VALUE"""),7.0)</f>
        <v>7</v>
      </c>
      <c r="T91" s="52">
        <f>IFERROR(__xludf.DUMMYFUNCTION("""COMPUTED_VALUE"""),4.0)</f>
        <v>4</v>
      </c>
      <c r="U91" s="52">
        <f>IFERROR(__xludf.DUMMYFUNCTION("""COMPUTED_VALUE"""),6.0)</f>
        <v>6</v>
      </c>
      <c r="V91" s="52">
        <f>IFERROR(__xludf.DUMMYFUNCTION("""COMPUTED_VALUE"""),50.0)</f>
        <v>50</v>
      </c>
      <c r="W91" s="52">
        <f>IFERROR(__xludf.DUMMYFUNCTION("""COMPUTED_VALUE"""),91.0)</f>
        <v>91</v>
      </c>
    </row>
    <row r="92">
      <c r="A92" s="47">
        <v>90.0</v>
      </c>
      <c r="B92" s="52" t="str">
        <f>IFERROR(__xludf.DUMMYFUNCTION("""COMPUTED_VALUE"""),"Maddison Babbitt")</f>
        <v>Maddison Babbitt</v>
      </c>
      <c r="C92" s="52">
        <f>IFERROR(__xludf.DUMMYFUNCTION("""COMPUTED_VALUE"""),7.0)</f>
        <v>7</v>
      </c>
      <c r="D92" s="52">
        <f>IFERROR(__xludf.DUMMYFUNCTION("""COMPUTED_VALUE"""),6.0)</f>
        <v>6</v>
      </c>
      <c r="E92" s="52">
        <f>IFERROR(__xludf.DUMMYFUNCTION("""COMPUTED_VALUE"""),3.0)</f>
        <v>3</v>
      </c>
      <c r="F92" s="52">
        <f>IFERROR(__xludf.DUMMYFUNCTION("""COMPUTED_VALUE"""),8.0)</f>
        <v>8</v>
      </c>
      <c r="G92" s="52">
        <f>IFERROR(__xludf.DUMMYFUNCTION("""COMPUTED_VALUE"""),6.0)</f>
        <v>6</v>
      </c>
      <c r="H92" s="52">
        <f>IFERROR(__xludf.DUMMYFUNCTION("""COMPUTED_VALUE"""),7.0)</f>
        <v>7</v>
      </c>
      <c r="I92" s="52">
        <f>IFERROR(__xludf.DUMMYFUNCTION("""COMPUTED_VALUE"""),5.0)</f>
        <v>5</v>
      </c>
      <c r="J92" s="52">
        <f>IFERROR(__xludf.DUMMYFUNCTION("""COMPUTED_VALUE"""),5.0)</f>
        <v>5</v>
      </c>
      <c r="K92" s="52">
        <f>IFERROR(__xludf.DUMMYFUNCTION("""COMPUTED_VALUE"""),6.0)</f>
        <v>6</v>
      </c>
      <c r="L92" s="52">
        <f>IFERROR(__xludf.DUMMYFUNCTION("""COMPUTED_VALUE"""),53.0)</f>
        <v>53</v>
      </c>
      <c r="M92" s="52">
        <f>IFERROR(__xludf.DUMMYFUNCTION("""COMPUTED_VALUE"""),7.0)</f>
        <v>7</v>
      </c>
      <c r="N92" s="52">
        <f>IFERROR(__xludf.DUMMYFUNCTION("""COMPUTED_VALUE"""),6.0)</f>
        <v>6</v>
      </c>
      <c r="O92" s="52">
        <f>IFERROR(__xludf.DUMMYFUNCTION("""COMPUTED_VALUE"""),5.0)</f>
        <v>5</v>
      </c>
      <c r="P92" s="52">
        <f>IFERROR(__xludf.DUMMYFUNCTION("""COMPUTED_VALUE"""),4.0)</f>
        <v>4</v>
      </c>
      <c r="Q92" s="52">
        <f>IFERROR(__xludf.DUMMYFUNCTION("""COMPUTED_VALUE"""),6.0)</f>
        <v>6</v>
      </c>
      <c r="R92" s="52">
        <f>IFERROR(__xludf.DUMMYFUNCTION("""COMPUTED_VALUE"""),4.0)</f>
        <v>4</v>
      </c>
      <c r="S92" s="52">
        <f>IFERROR(__xludf.DUMMYFUNCTION("""COMPUTED_VALUE"""),9.0)</f>
        <v>9</v>
      </c>
      <c r="T92" s="52">
        <f>IFERROR(__xludf.DUMMYFUNCTION("""COMPUTED_VALUE"""),6.0)</f>
        <v>6</v>
      </c>
      <c r="U92" s="52">
        <f>IFERROR(__xludf.DUMMYFUNCTION("""COMPUTED_VALUE"""),5.0)</f>
        <v>5</v>
      </c>
      <c r="V92" s="52">
        <f>IFERROR(__xludf.DUMMYFUNCTION("""COMPUTED_VALUE"""),52.0)</f>
        <v>52</v>
      </c>
      <c r="W92" s="52">
        <f>IFERROR(__xludf.DUMMYFUNCTION("""COMPUTED_VALUE"""),105.0)</f>
        <v>105</v>
      </c>
    </row>
    <row r="93">
      <c r="A93" s="47">
        <v>91.0</v>
      </c>
      <c r="B93" s="52" t="str">
        <f>IFERROR(__xludf.DUMMYFUNCTION("""COMPUTED_VALUE"""),"Kelly Baade")</f>
        <v>Kelly Baade</v>
      </c>
      <c r="C93" s="52">
        <f>IFERROR(__xludf.DUMMYFUNCTION("""COMPUTED_VALUE"""),5.0)</f>
        <v>5</v>
      </c>
      <c r="D93" s="52">
        <f>IFERROR(__xludf.DUMMYFUNCTION("""COMPUTED_VALUE"""),6.0)</f>
        <v>6</v>
      </c>
      <c r="E93" s="52">
        <f>IFERROR(__xludf.DUMMYFUNCTION("""COMPUTED_VALUE"""),3.0)</f>
        <v>3</v>
      </c>
      <c r="F93" s="52">
        <f>IFERROR(__xludf.DUMMYFUNCTION("""COMPUTED_VALUE"""),5.0)</f>
        <v>5</v>
      </c>
      <c r="G93" s="52">
        <f>IFERROR(__xludf.DUMMYFUNCTION("""COMPUTED_VALUE"""),6.0)</f>
        <v>6</v>
      </c>
      <c r="H93" s="52">
        <f>IFERROR(__xludf.DUMMYFUNCTION("""COMPUTED_VALUE"""),5.0)</f>
        <v>5</v>
      </c>
      <c r="I93" s="52">
        <f>IFERROR(__xludf.DUMMYFUNCTION("""COMPUTED_VALUE"""),3.0)</f>
        <v>3</v>
      </c>
      <c r="J93" s="52">
        <f>IFERROR(__xludf.DUMMYFUNCTION("""COMPUTED_VALUE"""),5.0)</f>
        <v>5</v>
      </c>
      <c r="K93" s="52">
        <f>IFERROR(__xludf.DUMMYFUNCTION("""COMPUTED_VALUE"""),5.0)</f>
        <v>5</v>
      </c>
      <c r="L93" s="52">
        <f>IFERROR(__xludf.DUMMYFUNCTION("""COMPUTED_VALUE"""),43.0)</f>
        <v>43</v>
      </c>
      <c r="M93" s="52">
        <f>IFERROR(__xludf.DUMMYFUNCTION("""COMPUTED_VALUE"""),9.0)</f>
        <v>9</v>
      </c>
      <c r="N93" s="52">
        <f>IFERROR(__xludf.DUMMYFUNCTION("""COMPUTED_VALUE"""),4.0)</f>
        <v>4</v>
      </c>
      <c r="O93" s="52">
        <f>IFERROR(__xludf.DUMMYFUNCTION("""COMPUTED_VALUE"""),5.0)</f>
        <v>5</v>
      </c>
      <c r="P93" s="52">
        <f>IFERROR(__xludf.DUMMYFUNCTION("""COMPUTED_VALUE"""),4.0)</f>
        <v>4</v>
      </c>
      <c r="Q93" s="52">
        <f>IFERROR(__xludf.DUMMYFUNCTION("""COMPUTED_VALUE"""),5.0)</f>
        <v>5</v>
      </c>
      <c r="R93" s="52">
        <f>IFERROR(__xludf.DUMMYFUNCTION("""COMPUTED_VALUE"""),5.0)</f>
        <v>5</v>
      </c>
      <c r="S93" s="52">
        <f>IFERROR(__xludf.DUMMYFUNCTION("""COMPUTED_VALUE"""),6.0)</f>
        <v>6</v>
      </c>
      <c r="T93" s="52">
        <f>IFERROR(__xludf.DUMMYFUNCTION("""COMPUTED_VALUE"""),5.0)</f>
        <v>5</v>
      </c>
      <c r="U93" s="52">
        <f>IFERROR(__xludf.DUMMYFUNCTION("""COMPUTED_VALUE"""),5.0)</f>
        <v>5</v>
      </c>
      <c r="V93" s="52">
        <f>IFERROR(__xludf.DUMMYFUNCTION("""COMPUTED_VALUE"""),48.0)</f>
        <v>48</v>
      </c>
      <c r="W93" s="52">
        <f>IFERROR(__xludf.DUMMYFUNCTION("""COMPUTED_VALUE"""),91.0)</f>
        <v>91</v>
      </c>
    </row>
    <row r="94">
      <c r="A94" s="47">
        <v>92.0</v>
      </c>
      <c r="B94" s="52" t="str">
        <f>IFERROR(__xludf.DUMMYFUNCTION("""COMPUTED_VALUE"""),"Caroline Garcia")</f>
        <v>Caroline Garcia</v>
      </c>
      <c r="C94" s="52">
        <f>IFERROR(__xludf.DUMMYFUNCTION("""COMPUTED_VALUE"""),7.0)</f>
        <v>7</v>
      </c>
      <c r="D94" s="52">
        <f>IFERROR(__xludf.DUMMYFUNCTION("""COMPUTED_VALUE"""),6.0)</f>
        <v>6</v>
      </c>
      <c r="E94" s="52">
        <f>IFERROR(__xludf.DUMMYFUNCTION("""COMPUTED_VALUE"""),5.0)</f>
        <v>5</v>
      </c>
      <c r="F94" s="52">
        <f>IFERROR(__xludf.DUMMYFUNCTION("""COMPUTED_VALUE"""),5.0)</f>
        <v>5</v>
      </c>
      <c r="G94" s="52">
        <f>IFERROR(__xludf.DUMMYFUNCTION("""COMPUTED_VALUE"""),5.0)</f>
        <v>5</v>
      </c>
      <c r="H94" s="52">
        <f>IFERROR(__xludf.DUMMYFUNCTION("""COMPUTED_VALUE"""),6.0)</f>
        <v>6</v>
      </c>
      <c r="I94" s="52">
        <f>IFERROR(__xludf.DUMMYFUNCTION("""COMPUTED_VALUE"""),5.0)</f>
        <v>5</v>
      </c>
      <c r="J94" s="52">
        <f>IFERROR(__xludf.DUMMYFUNCTION("""COMPUTED_VALUE"""),6.0)</f>
        <v>6</v>
      </c>
      <c r="K94" s="52">
        <f>IFERROR(__xludf.DUMMYFUNCTION("""COMPUTED_VALUE"""),4.0)</f>
        <v>4</v>
      </c>
      <c r="L94" s="52">
        <f>IFERROR(__xludf.DUMMYFUNCTION("""COMPUTED_VALUE"""),49.0)</f>
        <v>49</v>
      </c>
      <c r="M94" s="52">
        <f>IFERROR(__xludf.DUMMYFUNCTION("""COMPUTED_VALUE"""),7.0)</f>
        <v>7</v>
      </c>
      <c r="N94" s="52">
        <f>IFERROR(__xludf.DUMMYFUNCTION("""COMPUTED_VALUE"""),5.0)</f>
        <v>5</v>
      </c>
      <c r="O94" s="52">
        <f>IFERROR(__xludf.DUMMYFUNCTION("""COMPUTED_VALUE"""),6.0)</f>
        <v>6</v>
      </c>
      <c r="P94" s="52">
        <f>IFERROR(__xludf.DUMMYFUNCTION("""COMPUTED_VALUE"""),5.0)</f>
        <v>5</v>
      </c>
      <c r="Q94" s="52">
        <f>IFERROR(__xludf.DUMMYFUNCTION("""COMPUTED_VALUE"""),5.0)</f>
        <v>5</v>
      </c>
      <c r="R94" s="52">
        <f>IFERROR(__xludf.DUMMYFUNCTION("""COMPUTED_VALUE"""),6.0)</f>
        <v>6</v>
      </c>
      <c r="S94" s="52">
        <f>IFERROR(__xludf.DUMMYFUNCTION("""COMPUTED_VALUE"""),6.0)</f>
        <v>6</v>
      </c>
      <c r="T94" s="52">
        <f>IFERROR(__xludf.DUMMYFUNCTION("""COMPUTED_VALUE"""),4.0)</f>
        <v>4</v>
      </c>
      <c r="U94" s="52">
        <f>IFERROR(__xludf.DUMMYFUNCTION("""COMPUTED_VALUE"""),5.0)</f>
        <v>5</v>
      </c>
      <c r="V94" s="52">
        <f>IFERROR(__xludf.DUMMYFUNCTION("""COMPUTED_VALUE"""),49.0)</f>
        <v>49</v>
      </c>
      <c r="W94" s="52">
        <f>IFERROR(__xludf.DUMMYFUNCTION("""COMPUTED_VALUE"""),98.0)</f>
        <v>98</v>
      </c>
    </row>
    <row r="95">
      <c r="A95" s="47">
        <v>93.0</v>
      </c>
      <c r="B95" s="52" t="str">
        <f>IFERROR(__xludf.DUMMYFUNCTION("""COMPUTED_VALUE"""),"Emily Knoche")</f>
        <v>Emily Knoche</v>
      </c>
      <c r="C95" s="52">
        <f>IFERROR(__xludf.DUMMYFUNCTION("""COMPUTED_VALUE"""),5.0)</f>
        <v>5</v>
      </c>
      <c r="D95" s="52">
        <f>IFERROR(__xludf.DUMMYFUNCTION("""COMPUTED_VALUE"""),6.0)</f>
        <v>6</v>
      </c>
      <c r="E95" s="52">
        <f>IFERROR(__xludf.DUMMYFUNCTION("""COMPUTED_VALUE"""),3.0)</f>
        <v>3</v>
      </c>
      <c r="F95" s="52">
        <f>IFERROR(__xludf.DUMMYFUNCTION("""COMPUTED_VALUE"""),5.0)</f>
        <v>5</v>
      </c>
      <c r="G95" s="52">
        <f>IFERROR(__xludf.DUMMYFUNCTION("""COMPUTED_VALUE"""),8.0)</f>
        <v>8</v>
      </c>
      <c r="H95" s="52">
        <f>IFERROR(__xludf.DUMMYFUNCTION("""COMPUTED_VALUE"""),4.0)</f>
        <v>4</v>
      </c>
      <c r="I95" s="52">
        <f>IFERROR(__xludf.DUMMYFUNCTION("""COMPUTED_VALUE"""),3.0)</f>
        <v>3</v>
      </c>
      <c r="J95" s="52">
        <f>IFERROR(__xludf.DUMMYFUNCTION("""COMPUTED_VALUE"""),6.0)</f>
        <v>6</v>
      </c>
      <c r="K95" s="52">
        <f>IFERROR(__xludf.DUMMYFUNCTION("""COMPUTED_VALUE"""),7.0)</f>
        <v>7</v>
      </c>
      <c r="L95" s="52">
        <f>IFERROR(__xludf.DUMMYFUNCTION("""COMPUTED_VALUE"""),47.0)</f>
        <v>47</v>
      </c>
      <c r="M95" s="52">
        <f>IFERROR(__xludf.DUMMYFUNCTION("""COMPUTED_VALUE"""),7.0)</f>
        <v>7</v>
      </c>
      <c r="N95" s="52">
        <f>IFERROR(__xludf.DUMMYFUNCTION("""COMPUTED_VALUE"""),8.0)</f>
        <v>8</v>
      </c>
      <c r="O95" s="52">
        <f>IFERROR(__xludf.DUMMYFUNCTION("""COMPUTED_VALUE"""),4.0)</f>
        <v>4</v>
      </c>
      <c r="P95" s="52">
        <f>IFERROR(__xludf.DUMMYFUNCTION("""COMPUTED_VALUE"""),4.0)</f>
        <v>4</v>
      </c>
      <c r="Q95" s="52">
        <f>IFERROR(__xludf.DUMMYFUNCTION("""COMPUTED_VALUE"""),5.0)</f>
        <v>5</v>
      </c>
      <c r="R95" s="52">
        <f>IFERROR(__xludf.DUMMYFUNCTION("""COMPUTED_VALUE"""),5.0)</f>
        <v>5</v>
      </c>
      <c r="S95" s="52">
        <f>IFERROR(__xludf.DUMMYFUNCTION("""COMPUTED_VALUE"""),5.0)</f>
        <v>5</v>
      </c>
      <c r="T95" s="52">
        <f>IFERROR(__xludf.DUMMYFUNCTION("""COMPUTED_VALUE"""),4.0)</f>
        <v>4</v>
      </c>
      <c r="U95" s="52">
        <f>IFERROR(__xludf.DUMMYFUNCTION("""COMPUTED_VALUE"""),4.0)</f>
        <v>4</v>
      </c>
      <c r="V95" s="52">
        <f>IFERROR(__xludf.DUMMYFUNCTION("""COMPUTED_VALUE"""),46.0)</f>
        <v>46</v>
      </c>
      <c r="W95" s="52">
        <f>IFERROR(__xludf.DUMMYFUNCTION("""COMPUTED_VALUE"""),93.0)</f>
        <v>93</v>
      </c>
    </row>
    <row r="96">
      <c r="A96" s="47">
        <v>94.0</v>
      </c>
      <c r="B96" s="52" t="str">
        <f>IFERROR(__xludf.DUMMYFUNCTION("""COMPUTED_VALUE"""),"Olivia Hopkins")</f>
        <v>Olivia Hopkins</v>
      </c>
      <c r="C96" s="52">
        <f>IFERROR(__xludf.DUMMYFUNCTION("""COMPUTED_VALUE"""),6.0)</f>
        <v>6</v>
      </c>
      <c r="D96" s="52">
        <f>IFERROR(__xludf.DUMMYFUNCTION("""COMPUTED_VALUE"""),7.0)</f>
        <v>7</v>
      </c>
      <c r="E96" s="52">
        <f>IFERROR(__xludf.DUMMYFUNCTION("""COMPUTED_VALUE"""),3.0)</f>
        <v>3</v>
      </c>
      <c r="F96" s="52">
        <f>IFERROR(__xludf.DUMMYFUNCTION("""COMPUTED_VALUE"""),6.0)</f>
        <v>6</v>
      </c>
      <c r="G96" s="52">
        <f>IFERROR(__xludf.DUMMYFUNCTION("""COMPUTED_VALUE"""),6.0)</f>
        <v>6</v>
      </c>
      <c r="H96" s="52">
        <f>IFERROR(__xludf.DUMMYFUNCTION("""COMPUTED_VALUE"""),7.0)</f>
        <v>7</v>
      </c>
      <c r="I96" s="52">
        <f>IFERROR(__xludf.DUMMYFUNCTION("""COMPUTED_VALUE"""),4.0)</f>
        <v>4</v>
      </c>
      <c r="J96" s="52">
        <f>IFERROR(__xludf.DUMMYFUNCTION("""COMPUTED_VALUE"""),8.0)</f>
        <v>8</v>
      </c>
      <c r="K96" s="52">
        <f>IFERROR(__xludf.DUMMYFUNCTION("""COMPUTED_VALUE"""),5.0)</f>
        <v>5</v>
      </c>
      <c r="L96" s="52">
        <f>IFERROR(__xludf.DUMMYFUNCTION("""COMPUTED_VALUE"""),52.0)</f>
        <v>52</v>
      </c>
      <c r="M96" s="52">
        <f>IFERROR(__xludf.DUMMYFUNCTION("""COMPUTED_VALUE"""),8.0)</f>
        <v>8</v>
      </c>
      <c r="N96" s="52">
        <f>IFERROR(__xludf.DUMMYFUNCTION("""COMPUTED_VALUE"""),6.0)</f>
        <v>6</v>
      </c>
      <c r="O96" s="52">
        <f>IFERROR(__xludf.DUMMYFUNCTION("""COMPUTED_VALUE"""),8.0)</f>
        <v>8</v>
      </c>
      <c r="P96" s="52">
        <f>IFERROR(__xludf.DUMMYFUNCTION("""COMPUTED_VALUE"""),4.0)</f>
        <v>4</v>
      </c>
      <c r="Q96" s="52">
        <f>IFERROR(__xludf.DUMMYFUNCTION("""COMPUTED_VALUE"""),8.0)</f>
        <v>8</v>
      </c>
      <c r="R96" s="52">
        <f>IFERROR(__xludf.DUMMYFUNCTION("""COMPUTED_VALUE"""),8.0)</f>
        <v>8</v>
      </c>
      <c r="S96" s="52">
        <f>IFERROR(__xludf.DUMMYFUNCTION("""COMPUTED_VALUE"""),7.0)</f>
        <v>7</v>
      </c>
      <c r="T96" s="52">
        <f>IFERROR(__xludf.DUMMYFUNCTION("""COMPUTED_VALUE"""),4.0)</f>
        <v>4</v>
      </c>
      <c r="U96" s="52">
        <f>IFERROR(__xludf.DUMMYFUNCTION("""COMPUTED_VALUE"""),6.0)</f>
        <v>6</v>
      </c>
      <c r="V96" s="52">
        <f>IFERROR(__xludf.DUMMYFUNCTION("""COMPUTED_VALUE"""),59.0)</f>
        <v>59</v>
      </c>
      <c r="W96" s="52">
        <f>IFERROR(__xludf.DUMMYFUNCTION("""COMPUTED_VALUE"""),111.0)</f>
        <v>111</v>
      </c>
    </row>
    <row r="97">
      <c r="A97" s="47">
        <v>95.0</v>
      </c>
      <c r="B97" s="52" t="str">
        <f>IFERROR(__xludf.DUMMYFUNCTION("""COMPUTED_VALUE"""),"Grace Johanson")</f>
        <v>Grace Johanson</v>
      </c>
      <c r="C97" s="52">
        <f>IFERROR(__xludf.DUMMYFUNCTION("""COMPUTED_VALUE"""),4.0)</f>
        <v>4</v>
      </c>
      <c r="D97" s="52">
        <f>IFERROR(__xludf.DUMMYFUNCTION("""COMPUTED_VALUE"""),6.0)</f>
        <v>6</v>
      </c>
      <c r="E97" s="52">
        <f>IFERROR(__xludf.DUMMYFUNCTION("""COMPUTED_VALUE"""),5.0)</f>
        <v>5</v>
      </c>
      <c r="F97" s="52">
        <f>IFERROR(__xludf.DUMMYFUNCTION("""COMPUTED_VALUE"""),5.0)</f>
        <v>5</v>
      </c>
      <c r="G97" s="52">
        <f>IFERROR(__xludf.DUMMYFUNCTION("""COMPUTED_VALUE"""),5.0)</f>
        <v>5</v>
      </c>
      <c r="H97" s="52">
        <f>IFERROR(__xludf.DUMMYFUNCTION("""COMPUTED_VALUE"""),6.0)</f>
        <v>6</v>
      </c>
      <c r="I97" s="52">
        <f>IFERROR(__xludf.DUMMYFUNCTION("""COMPUTED_VALUE"""),3.0)</f>
        <v>3</v>
      </c>
      <c r="J97" s="52">
        <f>IFERROR(__xludf.DUMMYFUNCTION("""COMPUTED_VALUE"""),5.0)</f>
        <v>5</v>
      </c>
      <c r="K97" s="52">
        <f>IFERROR(__xludf.DUMMYFUNCTION("""COMPUTED_VALUE"""),5.0)</f>
        <v>5</v>
      </c>
      <c r="L97" s="52">
        <f>IFERROR(__xludf.DUMMYFUNCTION("""COMPUTED_VALUE"""),44.0)</f>
        <v>44</v>
      </c>
      <c r="M97" s="52">
        <f>IFERROR(__xludf.DUMMYFUNCTION("""COMPUTED_VALUE"""),6.0)</f>
        <v>6</v>
      </c>
      <c r="N97" s="52">
        <f>IFERROR(__xludf.DUMMYFUNCTION("""COMPUTED_VALUE"""),6.0)</f>
        <v>6</v>
      </c>
      <c r="O97" s="52">
        <f>IFERROR(__xludf.DUMMYFUNCTION("""COMPUTED_VALUE"""),7.0)</f>
        <v>7</v>
      </c>
      <c r="P97" s="52">
        <f>IFERROR(__xludf.DUMMYFUNCTION("""COMPUTED_VALUE"""),4.0)</f>
        <v>4</v>
      </c>
      <c r="Q97" s="52">
        <f>IFERROR(__xludf.DUMMYFUNCTION("""COMPUTED_VALUE"""),4.0)</f>
        <v>4</v>
      </c>
      <c r="R97" s="52">
        <f>IFERROR(__xludf.DUMMYFUNCTION("""COMPUTED_VALUE"""),6.0)</f>
        <v>6</v>
      </c>
      <c r="S97" s="52">
        <f>IFERROR(__xludf.DUMMYFUNCTION("""COMPUTED_VALUE"""),10.0)</f>
        <v>10</v>
      </c>
      <c r="T97" s="52">
        <f>IFERROR(__xludf.DUMMYFUNCTION("""COMPUTED_VALUE"""),4.0)</f>
        <v>4</v>
      </c>
      <c r="U97" s="52">
        <f>IFERROR(__xludf.DUMMYFUNCTION("""COMPUTED_VALUE"""),6.0)</f>
        <v>6</v>
      </c>
      <c r="V97" s="52">
        <f>IFERROR(__xludf.DUMMYFUNCTION("""COMPUTED_VALUE"""),53.0)</f>
        <v>53</v>
      </c>
      <c r="W97" s="52">
        <f>IFERROR(__xludf.DUMMYFUNCTION("""COMPUTED_VALUE"""),97.0)</f>
        <v>97</v>
      </c>
    </row>
    <row r="98">
      <c r="A98" s="47">
        <v>96.0</v>
      </c>
      <c r="B98" s="52" t="str">
        <f>IFERROR(__xludf.DUMMYFUNCTION("""COMPUTED_VALUE"""),"Lindi Schmelzer")</f>
        <v>Lindi Schmelzer</v>
      </c>
      <c r="C98" s="52">
        <f>IFERROR(__xludf.DUMMYFUNCTION("""COMPUTED_VALUE"""),6.0)</f>
        <v>6</v>
      </c>
      <c r="D98" s="52">
        <f>IFERROR(__xludf.DUMMYFUNCTION("""COMPUTED_VALUE"""),8.0)</f>
        <v>8</v>
      </c>
      <c r="E98" s="52">
        <f>IFERROR(__xludf.DUMMYFUNCTION("""COMPUTED_VALUE"""),4.0)</f>
        <v>4</v>
      </c>
      <c r="F98" s="52">
        <f>IFERROR(__xludf.DUMMYFUNCTION("""COMPUTED_VALUE"""),5.0)</f>
        <v>5</v>
      </c>
      <c r="G98" s="52">
        <f>IFERROR(__xludf.DUMMYFUNCTION("""COMPUTED_VALUE"""),6.0)</f>
        <v>6</v>
      </c>
      <c r="H98" s="52">
        <f>IFERROR(__xludf.DUMMYFUNCTION("""COMPUTED_VALUE"""),6.0)</f>
        <v>6</v>
      </c>
      <c r="I98" s="52">
        <f>IFERROR(__xludf.DUMMYFUNCTION("""COMPUTED_VALUE"""),4.0)</f>
        <v>4</v>
      </c>
      <c r="J98" s="52">
        <f>IFERROR(__xludf.DUMMYFUNCTION("""COMPUTED_VALUE"""),6.0)</f>
        <v>6</v>
      </c>
      <c r="K98" s="52">
        <f>IFERROR(__xludf.DUMMYFUNCTION("""COMPUTED_VALUE"""),4.0)</f>
        <v>4</v>
      </c>
      <c r="L98" s="52">
        <f>IFERROR(__xludf.DUMMYFUNCTION("""COMPUTED_VALUE"""),49.0)</f>
        <v>49</v>
      </c>
      <c r="M98" s="52">
        <f>IFERROR(__xludf.DUMMYFUNCTION("""COMPUTED_VALUE"""),10.0)</f>
        <v>10</v>
      </c>
      <c r="N98" s="52">
        <f>IFERROR(__xludf.DUMMYFUNCTION("""COMPUTED_VALUE"""),6.0)</f>
        <v>6</v>
      </c>
      <c r="O98" s="52">
        <f>IFERROR(__xludf.DUMMYFUNCTION("""COMPUTED_VALUE"""),5.0)</f>
        <v>5</v>
      </c>
      <c r="P98" s="52">
        <f>IFERROR(__xludf.DUMMYFUNCTION("""COMPUTED_VALUE"""),5.0)</f>
        <v>5</v>
      </c>
      <c r="Q98" s="52">
        <f>IFERROR(__xludf.DUMMYFUNCTION("""COMPUTED_VALUE"""),5.0)</f>
        <v>5</v>
      </c>
      <c r="R98" s="52">
        <f>IFERROR(__xludf.DUMMYFUNCTION("""COMPUTED_VALUE"""),4.0)</f>
        <v>4</v>
      </c>
      <c r="S98" s="52">
        <f>IFERROR(__xludf.DUMMYFUNCTION("""COMPUTED_VALUE"""),7.0)</f>
        <v>7</v>
      </c>
      <c r="T98" s="52">
        <f>IFERROR(__xludf.DUMMYFUNCTION("""COMPUTED_VALUE"""),4.0)</f>
        <v>4</v>
      </c>
      <c r="U98" s="52">
        <f>IFERROR(__xludf.DUMMYFUNCTION("""COMPUTED_VALUE"""),6.0)</f>
        <v>6</v>
      </c>
      <c r="V98" s="52">
        <f>IFERROR(__xludf.DUMMYFUNCTION("""COMPUTED_VALUE"""),52.0)</f>
        <v>52</v>
      </c>
      <c r="W98" s="52">
        <f>IFERROR(__xludf.DUMMYFUNCTION("""COMPUTED_VALUE"""),101.0)</f>
        <v>101</v>
      </c>
    </row>
    <row r="99">
      <c r="A99" s="47">
        <v>97.0</v>
      </c>
      <c r="B99" s="52" t="str">
        <f>IFERROR(__xludf.DUMMYFUNCTION("""COMPUTED_VALUE"""),"Hudson Woloss")</f>
        <v>Hudson Woloss</v>
      </c>
      <c r="C99" s="52">
        <f>IFERROR(__xludf.DUMMYFUNCTION("""COMPUTED_VALUE"""),4.0)</f>
        <v>4</v>
      </c>
      <c r="D99" s="52">
        <f>IFERROR(__xludf.DUMMYFUNCTION("""COMPUTED_VALUE"""),6.0)</f>
        <v>6</v>
      </c>
      <c r="E99" s="52">
        <f>IFERROR(__xludf.DUMMYFUNCTION("""COMPUTED_VALUE"""),4.0)</f>
        <v>4</v>
      </c>
      <c r="F99" s="52">
        <f>IFERROR(__xludf.DUMMYFUNCTION("""COMPUTED_VALUE"""),5.0)</f>
        <v>5</v>
      </c>
      <c r="G99" s="52">
        <f>IFERROR(__xludf.DUMMYFUNCTION("""COMPUTED_VALUE"""),4.0)</f>
        <v>4</v>
      </c>
      <c r="H99" s="52">
        <f>IFERROR(__xludf.DUMMYFUNCTION("""COMPUTED_VALUE"""),5.0)</f>
        <v>5</v>
      </c>
      <c r="I99" s="52">
        <f>IFERROR(__xludf.DUMMYFUNCTION("""COMPUTED_VALUE"""),4.0)</f>
        <v>4</v>
      </c>
      <c r="J99" s="52">
        <f>IFERROR(__xludf.DUMMYFUNCTION("""COMPUTED_VALUE"""),5.0)</f>
        <v>5</v>
      </c>
      <c r="K99" s="52">
        <f>IFERROR(__xludf.DUMMYFUNCTION("""COMPUTED_VALUE"""),4.0)</f>
        <v>4</v>
      </c>
      <c r="L99" s="52">
        <f>IFERROR(__xludf.DUMMYFUNCTION("""COMPUTED_VALUE"""),41.0)</f>
        <v>41</v>
      </c>
      <c r="M99" s="52">
        <f>IFERROR(__xludf.DUMMYFUNCTION("""COMPUTED_VALUE"""),7.0)</f>
        <v>7</v>
      </c>
      <c r="N99" s="52">
        <f>IFERROR(__xludf.DUMMYFUNCTION("""COMPUTED_VALUE"""),6.0)</f>
        <v>6</v>
      </c>
      <c r="O99" s="52">
        <f>IFERROR(__xludf.DUMMYFUNCTION("""COMPUTED_VALUE"""),4.0)</f>
        <v>4</v>
      </c>
      <c r="P99" s="52">
        <f>IFERROR(__xludf.DUMMYFUNCTION("""COMPUTED_VALUE"""),3.0)</f>
        <v>3</v>
      </c>
      <c r="Q99" s="52">
        <f>IFERROR(__xludf.DUMMYFUNCTION("""COMPUTED_VALUE"""),7.0)</f>
        <v>7</v>
      </c>
      <c r="R99" s="52">
        <f>IFERROR(__xludf.DUMMYFUNCTION("""COMPUTED_VALUE"""),4.0)</f>
        <v>4</v>
      </c>
      <c r="S99" s="52">
        <f>IFERROR(__xludf.DUMMYFUNCTION("""COMPUTED_VALUE"""),5.0)</f>
        <v>5</v>
      </c>
      <c r="T99" s="52">
        <f>IFERROR(__xludf.DUMMYFUNCTION("""COMPUTED_VALUE"""),3.0)</f>
        <v>3</v>
      </c>
      <c r="U99" s="52">
        <f>IFERROR(__xludf.DUMMYFUNCTION("""COMPUTED_VALUE"""),4.0)</f>
        <v>4</v>
      </c>
      <c r="V99" s="52">
        <f>IFERROR(__xludf.DUMMYFUNCTION("""COMPUTED_VALUE"""),43.0)</f>
        <v>43</v>
      </c>
      <c r="W99" s="52">
        <f>IFERROR(__xludf.DUMMYFUNCTION("""COMPUTED_VALUE"""),84.0)</f>
        <v>84</v>
      </c>
    </row>
    <row r="100">
      <c r="A100" s="47">
        <v>98.0</v>
      </c>
      <c r="B100" s="52" t="str">
        <f>IFERROR(__xludf.DUMMYFUNCTION("""COMPUTED_VALUE"""),"Emily Grosjesk")</f>
        <v>Emily Grosjesk</v>
      </c>
      <c r="C100" s="52">
        <f>IFERROR(__xludf.DUMMYFUNCTION("""COMPUTED_VALUE"""),5.0)</f>
        <v>5</v>
      </c>
      <c r="D100" s="52">
        <f>IFERROR(__xludf.DUMMYFUNCTION("""COMPUTED_VALUE"""),6.0)</f>
        <v>6</v>
      </c>
      <c r="E100" s="52">
        <f>IFERROR(__xludf.DUMMYFUNCTION("""COMPUTED_VALUE"""),3.0)</f>
        <v>3</v>
      </c>
      <c r="F100" s="52">
        <f>IFERROR(__xludf.DUMMYFUNCTION("""COMPUTED_VALUE"""),6.0)</f>
        <v>6</v>
      </c>
      <c r="G100" s="52">
        <f>IFERROR(__xludf.DUMMYFUNCTION("""COMPUTED_VALUE"""),5.0)</f>
        <v>5</v>
      </c>
      <c r="H100" s="52">
        <f>IFERROR(__xludf.DUMMYFUNCTION("""COMPUTED_VALUE"""),4.0)</f>
        <v>4</v>
      </c>
      <c r="I100" s="52">
        <f>IFERROR(__xludf.DUMMYFUNCTION("""COMPUTED_VALUE"""),3.0)</f>
        <v>3</v>
      </c>
      <c r="J100" s="52">
        <f>IFERROR(__xludf.DUMMYFUNCTION("""COMPUTED_VALUE"""),5.0)</f>
        <v>5</v>
      </c>
      <c r="K100" s="52">
        <f>IFERROR(__xludf.DUMMYFUNCTION("""COMPUTED_VALUE"""),6.0)</f>
        <v>6</v>
      </c>
      <c r="L100" s="52">
        <f>IFERROR(__xludf.DUMMYFUNCTION("""COMPUTED_VALUE"""),43.0)</f>
        <v>43</v>
      </c>
      <c r="M100" s="52">
        <f>IFERROR(__xludf.DUMMYFUNCTION("""COMPUTED_VALUE"""),6.0)</f>
        <v>6</v>
      </c>
      <c r="N100" s="52">
        <f>IFERROR(__xludf.DUMMYFUNCTION("""COMPUTED_VALUE"""),5.0)</f>
        <v>5</v>
      </c>
      <c r="O100" s="52">
        <f>IFERROR(__xludf.DUMMYFUNCTION("""COMPUTED_VALUE"""),5.0)</f>
        <v>5</v>
      </c>
      <c r="P100" s="52">
        <f>IFERROR(__xludf.DUMMYFUNCTION("""COMPUTED_VALUE"""),3.0)</f>
        <v>3</v>
      </c>
      <c r="Q100" s="52">
        <f>IFERROR(__xludf.DUMMYFUNCTION("""COMPUTED_VALUE"""),5.0)</f>
        <v>5</v>
      </c>
      <c r="R100" s="52">
        <f>IFERROR(__xludf.DUMMYFUNCTION("""COMPUTED_VALUE"""),6.0)</f>
        <v>6</v>
      </c>
      <c r="S100" s="52">
        <f>IFERROR(__xludf.DUMMYFUNCTION("""COMPUTED_VALUE"""),8.0)</f>
        <v>8</v>
      </c>
      <c r="T100" s="52">
        <f>IFERROR(__xludf.DUMMYFUNCTION("""COMPUTED_VALUE"""),4.0)</f>
        <v>4</v>
      </c>
      <c r="U100" s="52">
        <f>IFERROR(__xludf.DUMMYFUNCTION("""COMPUTED_VALUE"""),4.0)</f>
        <v>4</v>
      </c>
      <c r="V100" s="52">
        <f>IFERROR(__xludf.DUMMYFUNCTION("""COMPUTED_VALUE"""),46.0)</f>
        <v>46</v>
      </c>
      <c r="W100" s="52">
        <f>IFERROR(__xludf.DUMMYFUNCTION("""COMPUTED_VALUE"""),89.0)</f>
        <v>89</v>
      </c>
    </row>
    <row r="101">
      <c r="A101" s="47">
        <v>99.0</v>
      </c>
      <c r="B101" s="52" t="str">
        <f>IFERROR(__xludf.DUMMYFUNCTION("""COMPUTED_VALUE"""),"Valencia Andov")</f>
        <v>Valencia Andov</v>
      </c>
      <c r="C101" s="52">
        <f>IFERROR(__xludf.DUMMYFUNCTION("""COMPUTED_VALUE"""),4.0)</f>
        <v>4</v>
      </c>
      <c r="D101" s="52">
        <f>IFERROR(__xludf.DUMMYFUNCTION("""COMPUTED_VALUE"""),7.0)</f>
        <v>7</v>
      </c>
      <c r="E101" s="52">
        <f>IFERROR(__xludf.DUMMYFUNCTION("""COMPUTED_VALUE"""),3.0)</f>
        <v>3</v>
      </c>
      <c r="F101" s="52">
        <f>IFERROR(__xludf.DUMMYFUNCTION("""COMPUTED_VALUE"""),4.0)</f>
        <v>4</v>
      </c>
      <c r="G101" s="52">
        <f>IFERROR(__xludf.DUMMYFUNCTION("""COMPUTED_VALUE"""),5.0)</f>
        <v>5</v>
      </c>
      <c r="H101" s="52">
        <f>IFERROR(__xludf.DUMMYFUNCTION("""COMPUTED_VALUE"""),5.0)</f>
        <v>5</v>
      </c>
      <c r="I101" s="52">
        <f>IFERROR(__xludf.DUMMYFUNCTION("""COMPUTED_VALUE"""),5.0)</f>
        <v>5</v>
      </c>
      <c r="J101" s="52">
        <f>IFERROR(__xludf.DUMMYFUNCTION("""COMPUTED_VALUE"""),4.0)</f>
        <v>4</v>
      </c>
      <c r="K101" s="52">
        <f>IFERROR(__xludf.DUMMYFUNCTION("""COMPUTED_VALUE"""),4.0)</f>
        <v>4</v>
      </c>
      <c r="L101" s="52">
        <f>IFERROR(__xludf.DUMMYFUNCTION("""COMPUTED_VALUE"""),41.0)</f>
        <v>41</v>
      </c>
      <c r="M101" s="52">
        <f>IFERROR(__xludf.DUMMYFUNCTION("""COMPUTED_VALUE"""),6.0)</f>
        <v>6</v>
      </c>
      <c r="N101" s="52">
        <f>IFERROR(__xludf.DUMMYFUNCTION("""COMPUTED_VALUE"""),5.0)</f>
        <v>5</v>
      </c>
      <c r="O101" s="52">
        <f>IFERROR(__xludf.DUMMYFUNCTION("""COMPUTED_VALUE"""),4.0)</f>
        <v>4</v>
      </c>
      <c r="P101" s="52">
        <f>IFERROR(__xludf.DUMMYFUNCTION("""COMPUTED_VALUE"""),4.0)</f>
        <v>4</v>
      </c>
      <c r="Q101" s="52">
        <f>IFERROR(__xludf.DUMMYFUNCTION("""COMPUTED_VALUE"""),5.0)</f>
        <v>5</v>
      </c>
      <c r="R101" s="52">
        <f>IFERROR(__xludf.DUMMYFUNCTION("""COMPUTED_VALUE"""),5.0)</f>
        <v>5</v>
      </c>
      <c r="S101" s="52">
        <f>IFERROR(__xludf.DUMMYFUNCTION("""COMPUTED_VALUE"""),5.0)</f>
        <v>5</v>
      </c>
      <c r="T101" s="52">
        <f>IFERROR(__xludf.DUMMYFUNCTION("""COMPUTED_VALUE"""),4.0)</f>
        <v>4</v>
      </c>
      <c r="U101" s="52">
        <f>IFERROR(__xludf.DUMMYFUNCTION("""COMPUTED_VALUE"""),6.0)</f>
        <v>6</v>
      </c>
      <c r="V101" s="52">
        <f>IFERROR(__xludf.DUMMYFUNCTION("""COMPUTED_VALUE"""),44.0)</f>
        <v>44</v>
      </c>
      <c r="W101" s="52">
        <f>IFERROR(__xludf.DUMMYFUNCTION("""COMPUTED_VALUE"""),85.0)</f>
        <v>85</v>
      </c>
    </row>
    <row r="102">
      <c r="A102" s="47">
        <v>100.0</v>
      </c>
      <c r="B102" s="52" t="str">
        <f>IFERROR(__xludf.DUMMYFUNCTION("""COMPUTED_VALUE"""),"Moriah Shropshire")</f>
        <v>Moriah Shropshire</v>
      </c>
      <c r="C102" s="52">
        <f>IFERROR(__xludf.DUMMYFUNCTION("""COMPUTED_VALUE"""),5.0)</f>
        <v>5</v>
      </c>
      <c r="D102" s="52">
        <f>IFERROR(__xludf.DUMMYFUNCTION("""COMPUTED_VALUE"""),5.0)</f>
        <v>5</v>
      </c>
      <c r="E102" s="52">
        <f>IFERROR(__xludf.DUMMYFUNCTION("""COMPUTED_VALUE"""),3.0)</f>
        <v>3</v>
      </c>
      <c r="F102" s="52">
        <f>IFERROR(__xludf.DUMMYFUNCTION("""COMPUTED_VALUE"""),5.0)</f>
        <v>5</v>
      </c>
      <c r="G102" s="52">
        <f>IFERROR(__xludf.DUMMYFUNCTION("""COMPUTED_VALUE"""),5.0)</f>
        <v>5</v>
      </c>
      <c r="H102" s="52">
        <f>IFERROR(__xludf.DUMMYFUNCTION("""COMPUTED_VALUE"""),6.0)</f>
        <v>6</v>
      </c>
      <c r="I102" s="52">
        <f>IFERROR(__xludf.DUMMYFUNCTION("""COMPUTED_VALUE"""),4.0)</f>
        <v>4</v>
      </c>
      <c r="J102" s="52">
        <f>IFERROR(__xludf.DUMMYFUNCTION("""COMPUTED_VALUE"""),4.0)</f>
        <v>4</v>
      </c>
      <c r="K102" s="52">
        <f>IFERROR(__xludf.DUMMYFUNCTION("""COMPUTED_VALUE"""),6.0)</f>
        <v>6</v>
      </c>
      <c r="L102" s="52">
        <f>IFERROR(__xludf.DUMMYFUNCTION("""COMPUTED_VALUE"""),43.0)</f>
        <v>43</v>
      </c>
      <c r="M102" s="52">
        <f>IFERROR(__xludf.DUMMYFUNCTION("""COMPUTED_VALUE"""),7.0)</f>
        <v>7</v>
      </c>
      <c r="N102" s="52">
        <f>IFERROR(__xludf.DUMMYFUNCTION("""COMPUTED_VALUE"""),5.0)</f>
        <v>5</v>
      </c>
      <c r="O102" s="52">
        <f>IFERROR(__xludf.DUMMYFUNCTION("""COMPUTED_VALUE"""),4.0)</f>
        <v>4</v>
      </c>
      <c r="P102" s="52">
        <f>IFERROR(__xludf.DUMMYFUNCTION("""COMPUTED_VALUE"""),3.0)</f>
        <v>3</v>
      </c>
      <c r="Q102" s="52">
        <f>IFERROR(__xludf.DUMMYFUNCTION("""COMPUTED_VALUE"""),4.0)</f>
        <v>4</v>
      </c>
      <c r="R102" s="52">
        <f>IFERROR(__xludf.DUMMYFUNCTION("""COMPUTED_VALUE"""),4.0)</f>
        <v>4</v>
      </c>
      <c r="S102" s="52">
        <f>IFERROR(__xludf.DUMMYFUNCTION("""COMPUTED_VALUE"""),5.0)</f>
        <v>5</v>
      </c>
      <c r="T102" s="52">
        <f>IFERROR(__xludf.DUMMYFUNCTION("""COMPUTED_VALUE"""),4.0)</f>
        <v>4</v>
      </c>
      <c r="U102" s="52">
        <f>IFERROR(__xludf.DUMMYFUNCTION("""COMPUTED_VALUE"""),6.0)</f>
        <v>6</v>
      </c>
      <c r="V102" s="52">
        <f>IFERROR(__xludf.DUMMYFUNCTION("""COMPUTED_VALUE"""),42.0)</f>
        <v>42</v>
      </c>
      <c r="W102" s="52">
        <f>IFERROR(__xludf.DUMMYFUNCTION("""COMPUTED_VALUE"""),85.0)</f>
        <v>85</v>
      </c>
    </row>
    <row r="103">
      <c r="A103" s="47">
        <v>101.0</v>
      </c>
      <c r="B103" s="52" t="str">
        <f>IFERROR(__xludf.DUMMYFUNCTION("""COMPUTED_VALUE"""),"Hannah Matrisch")</f>
        <v>Hannah Matrisch</v>
      </c>
      <c r="C103" s="52">
        <f>IFERROR(__xludf.DUMMYFUNCTION("""COMPUTED_VALUE"""),4.0)</f>
        <v>4</v>
      </c>
      <c r="D103" s="52">
        <f>IFERROR(__xludf.DUMMYFUNCTION("""COMPUTED_VALUE"""),8.0)</f>
        <v>8</v>
      </c>
      <c r="E103" s="52">
        <f>IFERROR(__xludf.DUMMYFUNCTION("""COMPUTED_VALUE"""),4.0)</f>
        <v>4</v>
      </c>
      <c r="F103" s="52">
        <f>IFERROR(__xludf.DUMMYFUNCTION("""COMPUTED_VALUE"""),5.0)</f>
        <v>5</v>
      </c>
      <c r="G103" s="52">
        <f>IFERROR(__xludf.DUMMYFUNCTION("""COMPUTED_VALUE"""),6.0)</f>
        <v>6</v>
      </c>
      <c r="H103" s="52">
        <f>IFERROR(__xludf.DUMMYFUNCTION("""COMPUTED_VALUE"""),3.0)</f>
        <v>3</v>
      </c>
      <c r="I103" s="52">
        <f>IFERROR(__xludf.DUMMYFUNCTION("""COMPUTED_VALUE"""),4.0)</f>
        <v>4</v>
      </c>
      <c r="J103" s="52">
        <f>IFERROR(__xludf.DUMMYFUNCTION("""COMPUTED_VALUE"""),5.0)</f>
        <v>5</v>
      </c>
      <c r="K103" s="52">
        <f>IFERROR(__xludf.DUMMYFUNCTION("""COMPUTED_VALUE"""),4.0)</f>
        <v>4</v>
      </c>
      <c r="L103" s="52">
        <f>IFERROR(__xludf.DUMMYFUNCTION("""COMPUTED_VALUE"""),43.0)</f>
        <v>43</v>
      </c>
      <c r="M103" s="52">
        <f>IFERROR(__xludf.DUMMYFUNCTION("""COMPUTED_VALUE"""),9.0)</f>
        <v>9</v>
      </c>
      <c r="N103" s="52">
        <f>IFERROR(__xludf.DUMMYFUNCTION("""COMPUTED_VALUE"""),5.0)</f>
        <v>5</v>
      </c>
      <c r="O103" s="52">
        <f>IFERROR(__xludf.DUMMYFUNCTION("""COMPUTED_VALUE"""),4.0)</f>
        <v>4</v>
      </c>
      <c r="P103" s="52">
        <f>IFERROR(__xludf.DUMMYFUNCTION("""COMPUTED_VALUE"""),3.0)</f>
        <v>3</v>
      </c>
      <c r="Q103" s="52">
        <f>IFERROR(__xludf.DUMMYFUNCTION("""COMPUTED_VALUE"""),4.0)</f>
        <v>4</v>
      </c>
      <c r="R103" s="52">
        <f>IFERROR(__xludf.DUMMYFUNCTION("""COMPUTED_VALUE"""),3.0)</f>
        <v>3</v>
      </c>
      <c r="S103" s="52">
        <f>IFERROR(__xludf.DUMMYFUNCTION("""COMPUTED_VALUE"""),7.0)</f>
        <v>7</v>
      </c>
      <c r="T103" s="52">
        <f>IFERROR(__xludf.DUMMYFUNCTION("""COMPUTED_VALUE"""),4.0)</f>
        <v>4</v>
      </c>
      <c r="U103" s="52">
        <f>IFERROR(__xludf.DUMMYFUNCTION("""COMPUTED_VALUE"""),5.0)</f>
        <v>5</v>
      </c>
      <c r="V103" s="52">
        <f>IFERROR(__xludf.DUMMYFUNCTION("""COMPUTED_VALUE"""),44.0)</f>
        <v>44</v>
      </c>
      <c r="W103" s="52">
        <f>IFERROR(__xludf.DUMMYFUNCTION("""COMPUTED_VALUE"""),87.0)</f>
        <v>87</v>
      </c>
    </row>
    <row r="104">
      <c r="A104" s="47">
        <v>102.0</v>
      </c>
      <c r="B104" s="52" t="str">
        <f>IFERROR(__xludf.DUMMYFUNCTION("""COMPUTED_VALUE"""),"GG Rogers ")</f>
        <v>GG Rogers </v>
      </c>
      <c r="C104" s="52">
        <f>IFERROR(__xludf.DUMMYFUNCTION("""COMPUTED_VALUE"""),5.0)</f>
        <v>5</v>
      </c>
      <c r="D104" s="52">
        <f>IFERROR(__xludf.DUMMYFUNCTION("""COMPUTED_VALUE"""),7.0)</f>
        <v>7</v>
      </c>
      <c r="E104" s="52">
        <f>IFERROR(__xludf.DUMMYFUNCTION("""COMPUTED_VALUE"""),3.0)</f>
        <v>3</v>
      </c>
      <c r="F104" s="52">
        <f>IFERROR(__xludf.DUMMYFUNCTION("""COMPUTED_VALUE"""),7.0)</f>
        <v>7</v>
      </c>
      <c r="G104" s="52">
        <f>IFERROR(__xludf.DUMMYFUNCTION("""COMPUTED_VALUE"""),5.0)</f>
        <v>5</v>
      </c>
      <c r="H104" s="52">
        <f>IFERROR(__xludf.DUMMYFUNCTION("""COMPUTED_VALUE"""),4.0)</f>
        <v>4</v>
      </c>
      <c r="I104" s="52">
        <f>IFERROR(__xludf.DUMMYFUNCTION("""COMPUTED_VALUE"""),5.0)</f>
        <v>5</v>
      </c>
      <c r="J104" s="52">
        <f>IFERROR(__xludf.DUMMYFUNCTION("""COMPUTED_VALUE"""),6.0)</f>
        <v>6</v>
      </c>
      <c r="K104" s="52">
        <f>IFERROR(__xludf.DUMMYFUNCTION("""COMPUTED_VALUE"""),3.0)</f>
        <v>3</v>
      </c>
      <c r="L104" s="52">
        <f>IFERROR(__xludf.DUMMYFUNCTION("""COMPUTED_VALUE"""),45.0)</f>
        <v>45</v>
      </c>
      <c r="M104" s="52">
        <f>IFERROR(__xludf.DUMMYFUNCTION("""COMPUTED_VALUE"""),8.0)</f>
        <v>8</v>
      </c>
      <c r="N104" s="52">
        <f>IFERROR(__xludf.DUMMYFUNCTION("""COMPUTED_VALUE"""),5.0)</f>
        <v>5</v>
      </c>
      <c r="O104" s="52">
        <f>IFERROR(__xludf.DUMMYFUNCTION("""COMPUTED_VALUE"""),4.0)</f>
        <v>4</v>
      </c>
      <c r="P104" s="52">
        <f>IFERROR(__xludf.DUMMYFUNCTION("""COMPUTED_VALUE"""),4.0)</f>
        <v>4</v>
      </c>
      <c r="Q104" s="52">
        <f>IFERROR(__xludf.DUMMYFUNCTION("""COMPUTED_VALUE"""),3.0)</f>
        <v>3</v>
      </c>
      <c r="R104" s="52">
        <f>IFERROR(__xludf.DUMMYFUNCTION("""COMPUTED_VALUE"""),4.0)</f>
        <v>4</v>
      </c>
      <c r="S104" s="52">
        <f>IFERROR(__xludf.DUMMYFUNCTION("""COMPUTED_VALUE"""),8.0)</f>
        <v>8</v>
      </c>
      <c r="T104" s="52">
        <f>IFERROR(__xludf.DUMMYFUNCTION("""COMPUTED_VALUE"""),3.0)</f>
        <v>3</v>
      </c>
      <c r="U104" s="52">
        <f>IFERROR(__xludf.DUMMYFUNCTION("""COMPUTED_VALUE"""),5.0)</f>
        <v>5</v>
      </c>
      <c r="V104" s="52">
        <f>IFERROR(__xludf.DUMMYFUNCTION("""COMPUTED_VALUE"""),44.0)</f>
        <v>44</v>
      </c>
      <c r="W104" s="52">
        <f>IFERROR(__xludf.DUMMYFUNCTION("""COMPUTED_VALUE"""),89.0)</f>
        <v>89</v>
      </c>
    </row>
    <row r="105">
      <c r="A105" s="47">
        <v>103.0</v>
      </c>
      <c r="B105" s="52" t="str">
        <f>IFERROR(__xludf.DUMMYFUNCTION("""COMPUTED_VALUE"""),"Alix Schueneman")</f>
        <v>Alix Schueneman</v>
      </c>
      <c r="C105" s="52">
        <f>IFERROR(__xludf.DUMMYFUNCTION("""COMPUTED_VALUE"""),5.0)</f>
        <v>5</v>
      </c>
      <c r="D105" s="52">
        <f>IFERROR(__xludf.DUMMYFUNCTION("""COMPUTED_VALUE"""),6.0)</f>
        <v>6</v>
      </c>
      <c r="E105" s="52">
        <f>IFERROR(__xludf.DUMMYFUNCTION("""COMPUTED_VALUE"""),3.0)</f>
        <v>3</v>
      </c>
      <c r="F105" s="52">
        <f>IFERROR(__xludf.DUMMYFUNCTION("""COMPUTED_VALUE"""),5.0)</f>
        <v>5</v>
      </c>
      <c r="G105" s="52">
        <f>IFERROR(__xludf.DUMMYFUNCTION("""COMPUTED_VALUE"""),5.0)</f>
        <v>5</v>
      </c>
      <c r="H105" s="52">
        <f>IFERROR(__xludf.DUMMYFUNCTION("""COMPUTED_VALUE"""),6.0)</f>
        <v>6</v>
      </c>
      <c r="I105" s="52">
        <f>IFERROR(__xludf.DUMMYFUNCTION("""COMPUTED_VALUE"""),4.0)</f>
        <v>4</v>
      </c>
      <c r="J105" s="52">
        <f>IFERROR(__xludf.DUMMYFUNCTION("""COMPUTED_VALUE"""),4.0)</f>
        <v>4</v>
      </c>
      <c r="K105" s="52">
        <f>IFERROR(__xludf.DUMMYFUNCTION("""COMPUTED_VALUE"""),4.0)</f>
        <v>4</v>
      </c>
      <c r="L105" s="52">
        <f>IFERROR(__xludf.DUMMYFUNCTION("""COMPUTED_VALUE"""),42.0)</f>
        <v>42</v>
      </c>
      <c r="M105" s="52">
        <f>IFERROR(__xludf.DUMMYFUNCTION("""COMPUTED_VALUE"""),7.0)</f>
        <v>7</v>
      </c>
      <c r="N105" s="52">
        <f>IFERROR(__xludf.DUMMYFUNCTION("""COMPUTED_VALUE"""),4.0)</f>
        <v>4</v>
      </c>
      <c r="O105" s="52">
        <f>IFERROR(__xludf.DUMMYFUNCTION("""COMPUTED_VALUE"""),4.0)</f>
        <v>4</v>
      </c>
      <c r="P105" s="52">
        <f>IFERROR(__xludf.DUMMYFUNCTION("""COMPUTED_VALUE"""),4.0)</f>
        <v>4</v>
      </c>
      <c r="Q105" s="52">
        <f>IFERROR(__xludf.DUMMYFUNCTION("""COMPUTED_VALUE"""),4.0)</f>
        <v>4</v>
      </c>
      <c r="R105" s="52">
        <f>IFERROR(__xludf.DUMMYFUNCTION("""COMPUTED_VALUE"""),5.0)</f>
        <v>5</v>
      </c>
      <c r="S105" s="52">
        <f>IFERROR(__xludf.DUMMYFUNCTION("""COMPUTED_VALUE"""),6.0)</f>
        <v>6</v>
      </c>
      <c r="T105" s="52">
        <f>IFERROR(__xludf.DUMMYFUNCTION("""COMPUTED_VALUE"""),4.0)</f>
        <v>4</v>
      </c>
      <c r="U105" s="52">
        <f>IFERROR(__xludf.DUMMYFUNCTION("""COMPUTED_VALUE"""),4.0)</f>
        <v>4</v>
      </c>
      <c r="V105" s="52">
        <f>IFERROR(__xludf.DUMMYFUNCTION("""COMPUTED_VALUE"""),42.0)</f>
        <v>42</v>
      </c>
      <c r="W105" s="52">
        <f>IFERROR(__xludf.DUMMYFUNCTION("""COMPUTED_VALUE"""),84.0)</f>
        <v>84</v>
      </c>
    </row>
    <row r="106">
      <c r="A106" s="47">
        <v>104.0</v>
      </c>
      <c r="B106" s="52" t="str">
        <f>IFERROR(__xludf.DUMMYFUNCTION("""COMPUTED_VALUE"""),"Kyndall Crim")</f>
        <v>Kyndall Crim</v>
      </c>
      <c r="C106" s="52">
        <f>IFERROR(__xludf.DUMMYFUNCTION("""COMPUTED_VALUE"""),5.0)</f>
        <v>5</v>
      </c>
      <c r="D106" s="52">
        <f>IFERROR(__xludf.DUMMYFUNCTION("""COMPUTED_VALUE"""),6.0)</f>
        <v>6</v>
      </c>
      <c r="E106" s="52">
        <f>IFERROR(__xludf.DUMMYFUNCTION("""COMPUTED_VALUE"""),2.0)</f>
        <v>2</v>
      </c>
      <c r="F106" s="52">
        <f>IFERROR(__xludf.DUMMYFUNCTION("""COMPUTED_VALUE"""),5.0)</f>
        <v>5</v>
      </c>
      <c r="G106" s="52">
        <f>IFERROR(__xludf.DUMMYFUNCTION("""COMPUTED_VALUE"""),5.0)</f>
        <v>5</v>
      </c>
      <c r="H106" s="52">
        <f>IFERROR(__xludf.DUMMYFUNCTION("""COMPUTED_VALUE"""),6.0)</f>
        <v>6</v>
      </c>
      <c r="I106" s="52">
        <f>IFERROR(__xludf.DUMMYFUNCTION("""COMPUTED_VALUE"""),4.0)</f>
        <v>4</v>
      </c>
      <c r="J106" s="52">
        <f>IFERROR(__xludf.DUMMYFUNCTION("""COMPUTED_VALUE"""),5.0)</f>
        <v>5</v>
      </c>
      <c r="K106" s="52">
        <f>IFERROR(__xludf.DUMMYFUNCTION("""COMPUTED_VALUE"""),7.0)</f>
        <v>7</v>
      </c>
      <c r="L106" s="52">
        <f>IFERROR(__xludf.DUMMYFUNCTION("""COMPUTED_VALUE"""),45.0)</f>
        <v>45</v>
      </c>
      <c r="M106" s="52">
        <f>IFERROR(__xludf.DUMMYFUNCTION("""COMPUTED_VALUE"""),5.0)</f>
        <v>5</v>
      </c>
      <c r="N106" s="52">
        <f>IFERROR(__xludf.DUMMYFUNCTION("""COMPUTED_VALUE"""),5.0)</f>
        <v>5</v>
      </c>
      <c r="O106" s="52">
        <f>IFERROR(__xludf.DUMMYFUNCTION("""COMPUTED_VALUE"""),8.0)</f>
        <v>8</v>
      </c>
      <c r="P106" s="52">
        <f>IFERROR(__xludf.DUMMYFUNCTION("""COMPUTED_VALUE"""),3.0)</f>
        <v>3</v>
      </c>
      <c r="Q106" s="52">
        <f>IFERROR(__xludf.DUMMYFUNCTION("""COMPUTED_VALUE"""),6.0)</f>
        <v>6</v>
      </c>
      <c r="R106" s="52">
        <f>IFERROR(__xludf.DUMMYFUNCTION("""COMPUTED_VALUE"""),5.0)</f>
        <v>5</v>
      </c>
      <c r="S106" s="52">
        <f>IFERROR(__xludf.DUMMYFUNCTION("""COMPUTED_VALUE"""),6.0)</f>
        <v>6</v>
      </c>
      <c r="T106" s="52">
        <f>IFERROR(__xludf.DUMMYFUNCTION("""COMPUTED_VALUE"""),4.0)</f>
        <v>4</v>
      </c>
      <c r="U106" s="52">
        <f>IFERROR(__xludf.DUMMYFUNCTION("""COMPUTED_VALUE"""),4.0)</f>
        <v>4</v>
      </c>
      <c r="V106" s="52">
        <f>IFERROR(__xludf.DUMMYFUNCTION("""COMPUTED_VALUE"""),46.0)</f>
        <v>46</v>
      </c>
      <c r="W106" s="52">
        <f>IFERROR(__xludf.DUMMYFUNCTION("""COMPUTED_VALUE"""),91.0)</f>
        <v>91</v>
      </c>
    </row>
    <row r="107">
      <c r="A107" s="47">
        <v>105.0</v>
      </c>
      <c r="B107" s="52" t="str">
        <f>IFERROR(__xludf.DUMMYFUNCTION("""COMPUTED_VALUE"""),"Chelsea Young ")</f>
        <v>Chelsea Young </v>
      </c>
      <c r="C107" s="52">
        <f>IFERROR(__xludf.DUMMYFUNCTION("""COMPUTED_VALUE"""),6.0)</f>
        <v>6</v>
      </c>
      <c r="D107" s="52">
        <f>IFERROR(__xludf.DUMMYFUNCTION("""COMPUTED_VALUE"""),6.0)</f>
        <v>6</v>
      </c>
      <c r="E107" s="52">
        <f>IFERROR(__xludf.DUMMYFUNCTION("""COMPUTED_VALUE"""),4.0)</f>
        <v>4</v>
      </c>
      <c r="F107" s="52">
        <f>IFERROR(__xludf.DUMMYFUNCTION("""COMPUTED_VALUE"""),5.0)</f>
        <v>5</v>
      </c>
      <c r="G107" s="52">
        <f>IFERROR(__xludf.DUMMYFUNCTION("""COMPUTED_VALUE"""),6.0)</f>
        <v>6</v>
      </c>
      <c r="H107" s="52">
        <f>IFERROR(__xludf.DUMMYFUNCTION("""COMPUTED_VALUE"""),6.0)</f>
        <v>6</v>
      </c>
      <c r="I107" s="52">
        <f>IFERROR(__xludf.DUMMYFUNCTION("""COMPUTED_VALUE"""),5.0)</f>
        <v>5</v>
      </c>
      <c r="J107" s="52">
        <f>IFERROR(__xludf.DUMMYFUNCTION("""COMPUTED_VALUE"""),4.0)</f>
        <v>4</v>
      </c>
      <c r="K107" s="52">
        <f>IFERROR(__xludf.DUMMYFUNCTION("""COMPUTED_VALUE"""),4.0)</f>
        <v>4</v>
      </c>
      <c r="L107" s="52">
        <f>IFERROR(__xludf.DUMMYFUNCTION("""COMPUTED_VALUE"""),46.0)</f>
        <v>46</v>
      </c>
      <c r="M107" s="52">
        <f>IFERROR(__xludf.DUMMYFUNCTION("""COMPUTED_VALUE"""),7.0)</f>
        <v>7</v>
      </c>
      <c r="N107" s="52">
        <f>IFERROR(__xludf.DUMMYFUNCTION("""COMPUTED_VALUE"""),5.0)</f>
        <v>5</v>
      </c>
      <c r="O107" s="52">
        <f>IFERROR(__xludf.DUMMYFUNCTION("""COMPUTED_VALUE"""),6.0)</f>
        <v>6</v>
      </c>
      <c r="P107" s="52">
        <f>IFERROR(__xludf.DUMMYFUNCTION("""COMPUTED_VALUE"""),6.0)</f>
        <v>6</v>
      </c>
      <c r="Q107" s="52">
        <f>IFERROR(__xludf.DUMMYFUNCTION("""COMPUTED_VALUE"""),5.0)</f>
        <v>5</v>
      </c>
      <c r="R107" s="52">
        <f>IFERROR(__xludf.DUMMYFUNCTION("""COMPUTED_VALUE"""),6.0)</f>
        <v>6</v>
      </c>
      <c r="S107" s="52">
        <f>IFERROR(__xludf.DUMMYFUNCTION("""COMPUTED_VALUE"""),8.0)</f>
        <v>8</v>
      </c>
      <c r="T107" s="52">
        <f>IFERROR(__xludf.DUMMYFUNCTION("""COMPUTED_VALUE"""),4.0)</f>
        <v>4</v>
      </c>
      <c r="U107" s="52">
        <f>IFERROR(__xludf.DUMMYFUNCTION("""COMPUTED_VALUE"""),5.0)</f>
        <v>5</v>
      </c>
      <c r="V107" s="52">
        <f>IFERROR(__xludf.DUMMYFUNCTION("""COMPUTED_VALUE"""),52.0)</f>
        <v>52</v>
      </c>
      <c r="W107" s="52">
        <f>IFERROR(__xludf.DUMMYFUNCTION("""COMPUTED_VALUE"""),98.0)</f>
        <v>98</v>
      </c>
    </row>
    <row r="108">
      <c r="A108" s="47">
        <v>106.0</v>
      </c>
      <c r="B108" s="52" t="str">
        <f>IFERROR(__xludf.DUMMYFUNCTION("""COMPUTED_VALUE"""),"Emma Fields")</f>
        <v>Emma Fields</v>
      </c>
      <c r="C108" s="52">
        <f>IFERROR(__xludf.DUMMYFUNCTION("""COMPUTED_VALUE"""),6.0)</f>
        <v>6</v>
      </c>
      <c r="D108" s="52">
        <f>IFERROR(__xludf.DUMMYFUNCTION("""COMPUTED_VALUE"""),4.0)</f>
        <v>4</v>
      </c>
      <c r="E108" s="52">
        <f>IFERROR(__xludf.DUMMYFUNCTION("""COMPUTED_VALUE"""),2.0)</f>
        <v>2</v>
      </c>
      <c r="F108" s="52">
        <f>IFERROR(__xludf.DUMMYFUNCTION("""COMPUTED_VALUE"""),4.0)</f>
        <v>4</v>
      </c>
      <c r="G108" s="52">
        <f>IFERROR(__xludf.DUMMYFUNCTION("""COMPUTED_VALUE"""),4.0)</f>
        <v>4</v>
      </c>
      <c r="H108" s="52">
        <f>IFERROR(__xludf.DUMMYFUNCTION("""COMPUTED_VALUE"""),5.0)</f>
        <v>5</v>
      </c>
      <c r="I108" s="52">
        <f>IFERROR(__xludf.DUMMYFUNCTION("""COMPUTED_VALUE"""),3.0)</f>
        <v>3</v>
      </c>
      <c r="J108" s="52">
        <f>IFERROR(__xludf.DUMMYFUNCTION("""COMPUTED_VALUE"""),3.0)</f>
        <v>3</v>
      </c>
      <c r="K108" s="52">
        <f>IFERROR(__xludf.DUMMYFUNCTION("""COMPUTED_VALUE"""),4.0)</f>
        <v>4</v>
      </c>
      <c r="L108" s="52">
        <f>IFERROR(__xludf.DUMMYFUNCTION("""COMPUTED_VALUE"""),35.0)</f>
        <v>35</v>
      </c>
      <c r="M108" s="52">
        <f>IFERROR(__xludf.DUMMYFUNCTION("""COMPUTED_VALUE"""),8.0)</f>
        <v>8</v>
      </c>
      <c r="N108" s="52">
        <f>IFERROR(__xludf.DUMMYFUNCTION("""COMPUTED_VALUE"""),4.0)</f>
        <v>4</v>
      </c>
      <c r="O108" s="52">
        <f>IFERROR(__xludf.DUMMYFUNCTION("""COMPUTED_VALUE"""),7.0)</f>
        <v>7</v>
      </c>
      <c r="P108" s="52">
        <f>IFERROR(__xludf.DUMMYFUNCTION("""COMPUTED_VALUE"""),7.0)</f>
        <v>7</v>
      </c>
      <c r="Q108" s="52">
        <f>IFERROR(__xludf.DUMMYFUNCTION("""COMPUTED_VALUE"""),5.0)</f>
        <v>5</v>
      </c>
      <c r="R108" s="52">
        <f>IFERROR(__xludf.DUMMYFUNCTION("""COMPUTED_VALUE"""),4.0)</f>
        <v>4</v>
      </c>
      <c r="S108" s="52">
        <f>IFERROR(__xludf.DUMMYFUNCTION("""COMPUTED_VALUE"""),7.0)</f>
        <v>7</v>
      </c>
      <c r="T108" s="52">
        <f>IFERROR(__xludf.DUMMYFUNCTION("""COMPUTED_VALUE"""),3.0)</f>
        <v>3</v>
      </c>
      <c r="U108" s="52">
        <f>IFERROR(__xludf.DUMMYFUNCTION("""COMPUTED_VALUE"""),4.0)</f>
        <v>4</v>
      </c>
      <c r="V108" s="52">
        <f>IFERROR(__xludf.DUMMYFUNCTION("""COMPUTED_VALUE"""),49.0)</f>
        <v>49</v>
      </c>
      <c r="W108" s="52">
        <f>IFERROR(__xludf.DUMMYFUNCTION("""COMPUTED_VALUE"""),84.0)</f>
        <v>84</v>
      </c>
    </row>
    <row r="109">
      <c r="A109" s="47">
        <v>107.0</v>
      </c>
      <c r="B109" s="52" t="str">
        <f>IFERROR(__xludf.DUMMYFUNCTION("""COMPUTED_VALUE"""),"Allie Hayden")</f>
        <v>Allie Hayden</v>
      </c>
      <c r="C109" s="52">
        <f>IFERROR(__xludf.DUMMYFUNCTION("""COMPUTED_VALUE"""),5.0)</f>
        <v>5</v>
      </c>
      <c r="D109" s="52">
        <f>IFERROR(__xludf.DUMMYFUNCTION("""COMPUTED_VALUE"""),7.0)</f>
        <v>7</v>
      </c>
      <c r="E109" s="52">
        <f>IFERROR(__xludf.DUMMYFUNCTION("""COMPUTED_VALUE"""),4.0)</f>
        <v>4</v>
      </c>
      <c r="F109" s="52">
        <f>IFERROR(__xludf.DUMMYFUNCTION("""COMPUTED_VALUE"""),5.0)</f>
        <v>5</v>
      </c>
      <c r="G109" s="52">
        <f>IFERROR(__xludf.DUMMYFUNCTION("""COMPUTED_VALUE"""),4.0)</f>
        <v>4</v>
      </c>
      <c r="H109" s="52">
        <f>IFERROR(__xludf.DUMMYFUNCTION("""COMPUTED_VALUE"""),5.0)</f>
        <v>5</v>
      </c>
      <c r="I109" s="52">
        <f>IFERROR(__xludf.DUMMYFUNCTION("""COMPUTED_VALUE"""),5.0)</f>
        <v>5</v>
      </c>
      <c r="J109" s="52">
        <f>IFERROR(__xludf.DUMMYFUNCTION("""COMPUTED_VALUE"""),4.0)</f>
        <v>4</v>
      </c>
      <c r="K109" s="52">
        <f>IFERROR(__xludf.DUMMYFUNCTION("""COMPUTED_VALUE"""),6.0)</f>
        <v>6</v>
      </c>
      <c r="L109" s="52">
        <f>IFERROR(__xludf.DUMMYFUNCTION("""COMPUTED_VALUE"""),45.0)</f>
        <v>45</v>
      </c>
      <c r="M109" s="52">
        <f>IFERROR(__xludf.DUMMYFUNCTION("""COMPUTED_VALUE"""),9.0)</f>
        <v>9</v>
      </c>
      <c r="N109" s="52">
        <f>IFERROR(__xludf.DUMMYFUNCTION("""COMPUTED_VALUE"""),6.0)</f>
        <v>6</v>
      </c>
      <c r="O109" s="52">
        <f>IFERROR(__xludf.DUMMYFUNCTION("""COMPUTED_VALUE"""),5.0)</f>
        <v>5</v>
      </c>
      <c r="P109" s="52">
        <f>IFERROR(__xludf.DUMMYFUNCTION("""COMPUTED_VALUE"""),6.0)</f>
        <v>6</v>
      </c>
      <c r="Q109" s="52">
        <f>IFERROR(__xludf.DUMMYFUNCTION("""COMPUTED_VALUE"""),4.0)</f>
        <v>4</v>
      </c>
      <c r="R109" s="52">
        <f>IFERROR(__xludf.DUMMYFUNCTION("""COMPUTED_VALUE"""),4.0)</f>
        <v>4</v>
      </c>
      <c r="S109" s="52">
        <f>IFERROR(__xludf.DUMMYFUNCTION("""COMPUTED_VALUE"""),8.0)</f>
        <v>8</v>
      </c>
      <c r="T109" s="52">
        <f>IFERROR(__xludf.DUMMYFUNCTION("""COMPUTED_VALUE"""),3.0)</f>
        <v>3</v>
      </c>
      <c r="U109" s="52">
        <f>IFERROR(__xludf.DUMMYFUNCTION("""COMPUTED_VALUE"""),4.0)</f>
        <v>4</v>
      </c>
      <c r="V109" s="52">
        <f>IFERROR(__xludf.DUMMYFUNCTION("""COMPUTED_VALUE"""),49.0)</f>
        <v>49</v>
      </c>
      <c r="W109" s="52">
        <f>IFERROR(__xludf.DUMMYFUNCTION("""COMPUTED_VALUE"""),94.0)</f>
        <v>94</v>
      </c>
    </row>
    <row r="110">
      <c r="A110" s="47">
        <v>108.0</v>
      </c>
      <c r="B110" s="52" t="str">
        <f>IFERROR(__xludf.DUMMYFUNCTION("""COMPUTED_VALUE"""),"Ella Dinsdale ")</f>
        <v>Ella Dinsdale </v>
      </c>
      <c r="C110" s="52">
        <f>IFERROR(__xludf.DUMMYFUNCTION("""COMPUTED_VALUE"""),5.0)</f>
        <v>5</v>
      </c>
      <c r="D110" s="52">
        <f>IFERROR(__xludf.DUMMYFUNCTION("""COMPUTED_VALUE"""),6.0)</f>
        <v>6</v>
      </c>
      <c r="E110" s="52">
        <f>IFERROR(__xludf.DUMMYFUNCTION("""COMPUTED_VALUE"""),5.0)</f>
        <v>5</v>
      </c>
      <c r="F110" s="52">
        <f>IFERROR(__xludf.DUMMYFUNCTION("""COMPUTED_VALUE"""),6.0)</f>
        <v>6</v>
      </c>
      <c r="G110" s="52">
        <f>IFERROR(__xludf.DUMMYFUNCTION("""COMPUTED_VALUE"""),8.0)</f>
        <v>8</v>
      </c>
      <c r="H110" s="52">
        <f>IFERROR(__xludf.DUMMYFUNCTION("""COMPUTED_VALUE"""),5.0)</f>
        <v>5</v>
      </c>
      <c r="I110" s="52">
        <f>IFERROR(__xludf.DUMMYFUNCTION("""COMPUTED_VALUE"""),5.0)</f>
        <v>5</v>
      </c>
      <c r="J110" s="52">
        <f>IFERROR(__xludf.DUMMYFUNCTION("""COMPUTED_VALUE"""),5.0)</f>
        <v>5</v>
      </c>
      <c r="K110" s="52">
        <f>IFERROR(__xludf.DUMMYFUNCTION("""COMPUTED_VALUE"""),8.0)</f>
        <v>8</v>
      </c>
      <c r="L110" s="52">
        <f>IFERROR(__xludf.DUMMYFUNCTION("""COMPUTED_VALUE"""),53.0)</f>
        <v>53</v>
      </c>
      <c r="M110" s="52">
        <f>IFERROR(__xludf.DUMMYFUNCTION("""COMPUTED_VALUE"""),9.0)</f>
        <v>9</v>
      </c>
      <c r="N110" s="52">
        <f>IFERROR(__xludf.DUMMYFUNCTION("""COMPUTED_VALUE"""),5.0)</f>
        <v>5</v>
      </c>
      <c r="O110" s="52">
        <f>IFERROR(__xludf.DUMMYFUNCTION("""COMPUTED_VALUE"""),7.0)</f>
        <v>7</v>
      </c>
      <c r="P110" s="52">
        <f>IFERROR(__xludf.DUMMYFUNCTION("""COMPUTED_VALUE"""),4.0)</f>
        <v>4</v>
      </c>
      <c r="Q110" s="52">
        <f>IFERROR(__xludf.DUMMYFUNCTION("""COMPUTED_VALUE"""),4.0)</f>
        <v>4</v>
      </c>
      <c r="R110" s="52">
        <f>IFERROR(__xludf.DUMMYFUNCTION("""COMPUTED_VALUE"""),5.0)</f>
        <v>5</v>
      </c>
      <c r="S110" s="52">
        <f>IFERROR(__xludf.DUMMYFUNCTION("""COMPUTED_VALUE"""),6.0)</f>
        <v>6</v>
      </c>
      <c r="T110" s="52">
        <f>IFERROR(__xludf.DUMMYFUNCTION("""COMPUTED_VALUE"""),3.0)</f>
        <v>3</v>
      </c>
      <c r="U110" s="52">
        <f>IFERROR(__xludf.DUMMYFUNCTION("""COMPUTED_VALUE"""),6.0)</f>
        <v>6</v>
      </c>
      <c r="V110" s="52">
        <f>IFERROR(__xludf.DUMMYFUNCTION("""COMPUTED_VALUE"""),49.0)</f>
        <v>49</v>
      </c>
      <c r="W110" s="52">
        <f>IFERROR(__xludf.DUMMYFUNCTION("""COMPUTED_VALUE"""),102.0)</f>
        <v>102</v>
      </c>
    </row>
    <row r="111">
      <c r="A111" s="47">
        <v>109.0</v>
      </c>
      <c r="B111" s="52" t="str">
        <f>IFERROR(__xludf.DUMMYFUNCTION("""COMPUTED_VALUE"""),"Addesen Glass")</f>
        <v>Addesen Glass</v>
      </c>
      <c r="C111" s="52">
        <f>IFERROR(__xludf.DUMMYFUNCTION("""COMPUTED_VALUE"""),5.0)</f>
        <v>5</v>
      </c>
      <c r="D111" s="52">
        <f>IFERROR(__xludf.DUMMYFUNCTION("""COMPUTED_VALUE"""),6.0)</f>
        <v>6</v>
      </c>
      <c r="E111" s="52">
        <f>IFERROR(__xludf.DUMMYFUNCTION("""COMPUTED_VALUE"""),5.0)</f>
        <v>5</v>
      </c>
      <c r="F111" s="52">
        <f>IFERROR(__xludf.DUMMYFUNCTION("""COMPUTED_VALUE"""),5.0)</f>
        <v>5</v>
      </c>
      <c r="G111" s="52">
        <f>IFERROR(__xludf.DUMMYFUNCTION("""COMPUTED_VALUE"""),5.0)</f>
        <v>5</v>
      </c>
      <c r="H111" s="52">
        <f>IFERROR(__xludf.DUMMYFUNCTION("""COMPUTED_VALUE"""),5.0)</f>
        <v>5</v>
      </c>
      <c r="I111" s="52">
        <f>IFERROR(__xludf.DUMMYFUNCTION("""COMPUTED_VALUE"""),4.0)</f>
        <v>4</v>
      </c>
      <c r="J111" s="52">
        <f>IFERROR(__xludf.DUMMYFUNCTION("""COMPUTED_VALUE"""),4.0)</f>
        <v>4</v>
      </c>
      <c r="K111" s="52">
        <f>IFERROR(__xludf.DUMMYFUNCTION("""COMPUTED_VALUE"""),4.0)</f>
        <v>4</v>
      </c>
      <c r="L111" s="52">
        <f>IFERROR(__xludf.DUMMYFUNCTION("""COMPUTED_VALUE"""),43.0)</f>
        <v>43</v>
      </c>
      <c r="M111" s="52">
        <f>IFERROR(__xludf.DUMMYFUNCTION("""COMPUTED_VALUE"""),7.0)</f>
        <v>7</v>
      </c>
      <c r="N111" s="52">
        <f>IFERROR(__xludf.DUMMYFUNCTION("""COMPUTED_VALUE"""),4.0)</f>
        <v>4</v>
      </c>
      <c r="O111" s="52">
        <f>IFERROR(__xludf.DUMMYFUNCTION("""COMPUTED_VALUE"""),4.0)</f>
        <v>4</v>
      </c>
      <c r="P111" s="52">
        <f>IFERROR(__xludf.DUMMYFUNCTION("""COMPUTED_VALUE"""),3.0)</f>
        <v>3</v>
      </c>
      <c r="Q111" s="52">
        <f>IFERROR(__xludf.DUMMYFUNCTION("""COMPUTED_VALUE"""),5.0)</f>
        <v>5</v>
      </c>
      <c r="R111" s="52">
        <f>IFERROR(__xludf.DUMMYFUNCTION("""COMPUTED_VALUE"""),4.0)</f>
        <v>4</v>
      </c>
      <c r="S111" s="52">
        <f>IFERROR(__xludf.DUMMYFUNCTION("""COMPUTED_VALUE"""),5.0)</f>
        <v>5</v>
      </c>
      <c r="T111" s="52">
        <f>IFERROR(__xludf.DUMMYFUNCTION("""COMPUTED_VALUE"""),3.0)</f>
        <v>3</v>
      </c>
      <c r="U111" s="52">
        <f>IFERROR(__xludf.DUMMYFUNCTION("""COMPUTED_VALUE"""),5.0)</f>
        <v>5</v>
      </c>
      <c r="V111" s="52">
        <f>IFERROR(__xludf.DUMMYFUNCTION("""COMPUTED_VALUE"""),40.0)</f>
        <v>40</v>
      </c>
      <c r="W111" s="52">
        <f>IFERROR(__xludf.DUMMYFUNCTION("""COMPUTED_VALUE"""),83.0)</f>
        <v>83</v>
      </c>
    </row>
    <row r="112">
      <c r="A112" s="47">
        <v>110.0</v>
      </c>
      <c r="B112" s="52" t="str">
        <f>IFERROR(__xludf.DUMMYFUNCTION("""COMPUTED_VALUE"""),"Sara Gruenewald")</f>
        <v>Sara Gruenewald</v>
      </c>
      <c r="C112" s="52">
        <f>IFERROR(__xludf.DUMMYFUNCTION("""COMPUTED_VALUE"""),7.0)</f>
        <v>7</v>
      </c>
      <c r="D112" s="52">
        <f>IFERROR(__xludf.DUMMYFUNCTION("""COMPUTED_VALUE"""),7.0)</f>
        <v>7</v>
      </c>
      <c r="E112" s="52">
        <f>IFERROR(__xludf.DUMMYFUNCTION("""COMPUTED_VALUE"""),4.0)</f>
        <v>4</v>
      </c>
      <c r="F112" s="52">
        <f>IFERROR(__xludf.DUMMYFUNCTION("""COMPUTED_VALUE"""),8.0)</f>
        <v>8</v>
      </c>
      <c r="G112" s="52">
        <f>IFERROR(__xludf.DUMMYFUNCTION("""COMPUTED_VALUE"""),6.0)</f>
        <v>6</v>
      </c>
      <c r="H112" s="52">
        <f>IFERROR(__xludf.DUMMYFUNCTION("""COMPUTED_VALUE"""),6.0)</f>
        <v>6</v>
      </c>
      <c r="I112" s="52">
        <f>IFERROR(__xludf.DUMMYFUNCTION("""COMPUTED_VALUE"""),4.0)</f>
        <v>4</v>
      </c>
      <c r="J112" s="52">
        <f>IFERROR(__xludf.DUMMYFUNCTION("""COMPUTED_VALUE"""),8.0)</f>
        <v>8</v>
      </c>
      <c r="K112" s="52">
        <f>IFERROR(__xludf.DUMMYFUNCTION("""COMPUTED_VALUE"""),7.0)</f>
        <v>7</v>
      </c>
      <c r="L112" s="52">
        <f>IFERROR(__xludf.DUMMYFUNCTION("""COMPUTED_VALUE"""),57.0)</f>
        <v>57</v>
      </c>
      <c r="M112" s="52">
        <f>IFERROR(__xludf.DUMMYFUNCTION("""COMPUTED_VALUE"""),8.0)</f>
        <v>8</v>
      </c>
      <c r="N112" s="52">
        <f>IFERROR(__xludf.DUMMYFUNCTION("""COMPUTED_VALUE"""),6.0)</f>
        <v>6</v>
      </c>
      <c r="O112" s="52">
        <f>IFERROR(__xludf.DUMMYFUNCTION("""COMPUTED_VALUE"""),6.0)</f>
        <v>6</v>
      </c>
      <c r="P112" s="52">
        <f>IFERROR(__xludf.DUMMYFUNCTION("""COMPUTED_VALUE"""),4.0)</f>
        <v>4</v>
      </c>
      <c r="Q112" s="52">
        <f>IFERROR(__xludf.DUMMYFUNCTION("""COMPUTED_VALUE"""),5.0)</f>
        <v>5</v>
      </c>
      <c r="R112" s="52">
        <f>IFERROR(__xludf.DUMMYFUNCTION("""COMPUTED_VALUE"""),6.0)</f>
        <v>6</v>
      </c>
      <c r="S112" s="52">
        <f>IFERROR(__xludf.DUMMYFUNCTION("""COMPUTED_VALUE"""),6.0)</f>
        <v>6</v>
      </c>
      <c r="T112" s="52">
        <f>IFERROR(__xludf.DUMMYFUNCTION("""COMPUTED_VALUE"""),8.0)</f>
        <v>8</v>
      </c>
      <c r="U112" s="52">
        <f>IFERROR(__xludf.DUMMYFUNCTION("""COMPUTED_VALUE"""),6.0)</f>
        <v>6</v>
      </c>
      <c r="V112" s="52">
        <f>IFERROR(__xludf.DUMMYFUNCTION("""COMPUTED_VALUE"""),55.0)</f>
        <v>55</v>
      </c>
      <c r="W112" s="52">
        <f>IFERROR(__xludf.DUMMYFUNCTION("""COMPUTED_VALUE"""),112.0)</f>
        <v>112</v>
      </c>
    </row>
    <row r="113">
      <c r="A113" s="47">
        <v>111.0</v>
      </c>
      <c r="B113" s="52" t="str">
        <f>IFERROR(__xludf.DUMMYFUNCTION("""COMPUTED_VALUE"""),"Addysyn Asmus")</f>
        <v>Addysyn Asmus</v>
      </c>
      <c r="C113" s="52">
        <f>IFERROR(__xludf.DUMMYFUNCTION("""COMPUTED_VALUE"""),5.0)</f>
        <v>5</v>
      </c>
      <c r="D113" s="52">
        <f>IFERROR(__xludf.DUMMYFUNCTION("""COMPUTED_VALUE"""),6.0)</f>
        <v>6</v>
      </c>
      <c r="E113" s="52">
        <f>IFERROR(__xludf.DUMMYFUNCTION("""COMPUTED_VALUE"""),4.0)</f>
        <v>4</v>
      </c>
      <c r="F113" s="52">
        <f>IFERROR(__xludf.DUMMYFUNCTION("""COMPUTED_VALUE"""),5.0)</f>
        <v>5</v>
      </c>
      <c r="G113" s="52">
        <f>IFERROR(__xludf.DUMMYFUNCTION("""COMPUTED_VALUE"""),5.0)</f>
        <v>5</v>
      </c>
      <c r="H113" s="52">
        <f>IFERROR(__xludf.DUMMYFUNCTION("""COMPUTED_VALUE"""),5.0)</f>
        <v>5</v>
      </c>
      <c r="I113" s="52">
        <f>IFERROR(__xludf.DUMMYFUNCTION("""COMPUTED_VALUE"""),4.0)</f>
        <v>4</v>
      </c>
      <c r="J113" s="52">
        <f>IFERROR(__xludf.DUMMYFUNCTION("""COMPUTED_VALUE"""),5.0)</f>
        <v>5</v>
      </c>
      <c r="K113" s="52">
        <f>IFERROR(__xludf.DUMMYFUNCTION("""COMPUTED_VALUE"""),4.0)</f>
        <v>4</v>
      </c>
      <c r="L113" s="52">
        <f>IFERROR(__xludf.DUMMYFUNCTION("""COMPUTED_VALUE"""),43.0)</f>
        <v>43</v>
      </c>
      <c r="M113" s="52">
        <f>IFERROR(__xludf.DUMMYFUNCTION("""COMPUTED_VALUE"""),7.0)</f>
        <v>7</v>
      </c>
      <c r="N113" s="52">
        <f>IFERROR(__xludf.DUMMYFUNCTION("""COMPUTED_VALUE"""),5.0)</f>
        <v>5</v>
      </c>
      <c r="O113" s="52">
        <f>IFERROR(__xludf.DUMMYFUNCTION("""COMPUTED_VALUE"""),3.0)</f>
        <v>3</v>
      </c>
      <c r="P113" s="52">
        <f>IFERROR(__xludf.DUMMYFUNCTION("""COMPUTED_VALUE"""),4.0)</f>
        <v>4</v>
      </c>
      <c r="Q113" s="52">
        <f>IFERROR(__xludf.DUMMYFUNCTION("""COMPUTED_VALUE"""),5.0)</f>
        <v>5</v>
      </c>
      <c r="R113" s="52">
        <f>IFERROR(__xludf.DUMMYFUNCTION("""COMPUTED_VALUE"""),5.0)</f>
        <v>5</v>
      </c>
      <c r="S113" s="52">
        <f>IFERROR(__xludf.DUMMYFUNCTION("""COMPUTED_VALUE"""),5.0)</f>
        <v>5</v>
      </c>
      <c r="T113" s="52">
        <f>IFERROR(__xludf.DUMMYFUNCTION("""COMPUTED_VALUE"""),4.0)</f>
        <v>4</v>
      </c>
      <c r="U113" s="52">
        <f>IFERROR(__xludf.DUMMYFUNCTION("""COMPUTED_VALUE"""),4.0)</f>
        <v>4</v>
      </c>
      <c r="V113" s="52">
        <f>IFERROR(__xludf.DUMMYFUNCTION("""COMPUTED_VALUE"""),42.0)</f>
        <v>42</v>
      </c>
      <c r="W113" s="52">
        <f>IFERROR(__xludf.DUMMYFUNCTION("""COMPUTED_VALUE"""),85.0)</f>
        <v>85</v>
      </c>
    </row>
    <row r="114">
      <c r="A114" s="47">
        <v>112.0</v>
      </c>
      <c r="B114" s="52" t="str">
        <f>IFERROR(__xludf.DUMMYFUNCTION("""COMPUTED_VALUE"""),"Ashlee Johnson ")</f>
        <v>Ashlee Johnson </v>
      </c>
      <c r="C114" s="52">
        <f>IFERROR(__xludf.DUMMYFUNCTION("""COMPUTED_VALUE"""),5.0)</f>
        <v>5</v>
      </c>
      <c r="D114" s="52">
        <f>IFERROR(__xludf.DUMMYFUNCTION("""COMPUTED_VALUE"""),5.0)</f>
        <v>5</v>
      </c>
      <c r="E114" s="52">
        <f>IFERROR(__xludf.DUMMYFUNCTION("""COMPUTED_VALUE"""),3.0)</f>
        <v>3</v>
      </c>
      <c r="F114" s="52">
        <f>IFERROR(__xludf.DUMMYFUNCTION("""COMPUTED_VALUE"""),5.0)</f>
        <v>5</v>
      </c>
      <c r="G114" s="52">
        <f>IFERROR(__xludf.DUMMYFUNCTION("""COMPUTED_VALUE"""),4.0)</f>
        <v>4</v>
      </c>
      <c r="H114" s="52">
        <f>IFERROR(__xludf.DUMMYFUNCTION("""COMPUTED_VALUE"""),5.0)</f>
        <v>5</v>
      </c>
      <c r="I114" s="52">
        <f>IFERROR(__xludf.DUMMYFUNCTION("""COMPUTED_VALUE"""),4.0)</f>
        <v>4</v>
      </c>
      <c r="J114" s="52">
        <f>IFERROR(__xludf.DUMMYFUNCTION("""COMPUTED_VALUE"""),4.0)</f>
        <v>4</v>
      </c>
      <c r="K114" s="52">
        <f>IFERROR(__xludf.DUMMYFUNCTION("""COMPUTED_VALUE"""),4.0)</f>
        <v>4</v>
      </c>
      <c r="L114" s="52">
        <f>IFERROR(__xludf.DUMMYFUNCTION("""COMPUTED_VALUE"""),39.0)</f>
        <v>39</v>
      </c>
      <c r="M114" s="52">
        <f>IFERROR(__xludf.DUMMYFUNCTION("""COMPUTED_VALUE"""),5.0)</f>
        <v>5</v>
      </c>
      <c r="N114" s="52">
        <f>IFERROR(__xludf.DUMMYFUNCTION("""COMPUTED_VALUE"""),4.0)</f>
        <v>4</v>
      </c>
      <c r="O114" s="52">
        <f>IFERROR(__xludf.DUMMYFUNCTION("""COMPUTED_VALUE"""),5.0)</f>
        <v>5</v>
      </c>
      <c r="P114" s="52">
        <f>IFERROR(__xludf.DUMMYFUNCTION("""COMPUTED_VALUE"""),4.0)</f>
        <v>4</v>
      </c>
      <c r="Q114" s="52">
        <f>IFERROR(__xludf.DUMMYFUNCTION("""COMPUTED_VALUE"""),5.0)</f>
        <v>5</v>
      </c>
      <c r="R114" s="52">
        <f>IFERROR(__xludf.DUMMYFUNCTION("""COMPUTED_VALUE"""),4.0)</f>
        <v>4</v>
      </c>
      <c r="S114" s="52">
        <f>IFERROR(__xludf.DUMMYFUNCTION("""COMPUTED_VALUE"""),5.0)</f>
        <v>5</v>
      </c>
      <c r="T114" s="52">
        <f>IFERROR(__xludf.DUMMYFUNCTION("""COMPUTED_VALUE"""),4.0)</f>
        <v>4</v>
      </c>
      <c r="U114" s="52">
        <f>IFERROR(__xludf.DUMMYFUNCTION("""COMPUTED_VALUE"""),4.0)</f>
        <v>4</v>
      </c>
      <c r="V114" s="52">
        <f>IFERROR(__xludf.DUMMYFUNCTION("""COMPUTED_VALUE"""),40.0)</f>
        <v>40</v>
      </c>
      <c r="W114" s="52">
        <f>IFERROR(__xludf.DUMMYFUNCTION("""COMPUTED_VALUE"""),79.0)</f>
        <v>79</v>
      </c>
    </row>
    <row r="115">
      <c r="A115" s="47">
        <v>113.0</v>
      </c>
      <c r="B115" s="52" t="str">
        <f>IFERROR(__xludf.DUMMYFUNCTION("""COMPUTED_VALUE"""),"Kiera Stehr")</f>
        <v>Kiera Stehr</v>
      </c>
      <c r="C115" s="52">
        <f>IFERROR(__xludf.DUMMYFUNCTION("""COMPUTED_VALUE"""),5.0)</f>
        <v>5</v>
      </c>
      <c r="D115" s="52">
        <f>IFERROR(__xludf.DUMMYFUNCTION("""COMPUTED_VALUE"""),5.0)</f>
        <v>5</v>
      </c>
      <c r="E115" s="52">
        <f>IFERROR(__xludf.DUMMYFUNCTION("""COMPUTED_VALUE"""),2.0)</f>
        <v>2</v>
      </c>
      <c r="F115" s="52">
        <f>IFERROR(__xludf.DUMMYFUNCTION("""COMPUTED_VALUE"""),4.0)</f>
        <v>4</v>
      </c>
      <c r="G115" s="52">
        <f>IFERROR(__xludf.DUMMYFUNCTION("""COMPUTED_VALUE"""),8.0)</f>
        <v>8</v>
      </c>
      <c r="H115" s="52">
        <f>IFERROR(__xludf.DUMMYFUNCTION("""COMPUTED_VALUE"""),6.0)</f>
        <v>6</v>
      </c>
      <c r="I115" s="52">
        <f>IFERROR(__xludf.DUMMYFUNCTION("""COMPUTED_VALUE"""),4.0)</f>
        <v>4</v>
      </c>
      <c r="J115" s="52">
        <f>IFERROR(__xludf.DUMMYFUNCTION("""COMPUTED_VALUE"""),5.0)</f>
        <v>5</v>
      </c>
      <c r="K115" s="52">
        <f>IFERROR(__xludf.DUMMYFUNCTION("""COMPUTED_VALUE"""),6.0)</f>
        <v>6</v>
      </c>
      <c r="L115" s="52">
        <f>IFERROR(__xludf.DUMMYFUNCTION("""COMPUTED_VALUE"""),45.0)</f>
        <v>45</v>
      </c>
      <c r="M115" s="52">
        <f>IFERROR(__xludf.DUMMYFUNCTION("""COMPUTED_VALUE"""),7.0)</f>
        <v>7</v>
      </c>
      <c r="N115" s="52">
        <f>IFERROR(__xludf.DUMMYFUNCTION("""COMPUTED_VALUE"""),5.0)</f>
        <v>5</v>
      </c>
      <c r="O115" s="52">
        <f>IFERROR(__xludf.DUMMYFUNCTION("""COMPUTED_VALUE"""),6.0)</f>
        <v>6</v>
      </c>
      <c r="P115" s="52">
        <f>IFERROR(__xludf.DUMMYFUNCTION("""COMPUTED_VALUE"""),4.0)</f>
        <v>4</v>
      </c>
      <c r="Q115" s="52">
        <f>IFERROR(__xludf.DUMMYFUNCTION("""COMPUTED_VALUE"""),4.0)</f>
        <v>4</v>
      </c>
      <c r="R115" s="52">
        <f>IFERROR(__xludf.DUMMYFUNCTION("""COMPUTED_VALUE"""),5.0)</f>
        <v>5</v>
      </c>
      <c r="S115" s="52">
        <f>IFERROR(__xludf.DUMMYFUNCTION("""COMPUTED_VALUE"""),8.0)</f>
        <v>8</v>
      </c>
      <c r="T115" s="52">
        <f>IFERROR(__xludf.DUMMYFUNCTION("""COMPUTED_VALUE"""),3.0)</f>
        <v>3</v>
      </c>
      <c r="U115" s="52">
        <f>IFERROR(__xludf.DUMMYFUNCTION("""COMPUTED_VALUE"""),5.0)</f>
        <v>5</v>
      </c>
      <c r="V115" s="52">
        <f>IFERROR(__xludf.DUMMYFUNCTION("""COMPUTED_VALUE"""),47.0)</f>
        <v>47</v>
      </c>
      <c r="W115" s="52">
        <f>IFERROR(__xludf.DUMMYFUNCTION("""COMPUTED_VALUE"""),92.0)</f>
        <v>92</v>
      </c>
    </row>
    <row r="116">
      <c r="A116" s="47">
        <v>114.0</v>
      </c>
      <c r="B116" s="52" t="str">
        <f>IFERROR(__xludf.DUMMYFUNCTION("""COMPUTED_VALUE"""),"Katie Barnett")</f>
        <v>Katie Barnett</v>
      </c>
      <c r="C116" s="52">
        <f>IFERROR(__xludf.DUMMYFUNCTION("""COMPUTED_VALUE"""),5.0)</f>
        <v>5</v>
      </c>
      <c r="D116" s="52">
        <f>IFERROR(__xludf.DUMMYFUNCTION("""COMPUTED_VALUE"""),6.0)</f>
        <v>6</v>
      </c>
      <c r="E116" s="52">
        <f>IFERROR(__xludf.DUMMYFUNCTION("""COMPUTED_VALUE"""),5.0)</f>
        <v>5</v>
      </c>
      <c r="F116" s="52">
        <f>IFERROR(__xludf.DUMMYFUNCTION("""COMPUTED_VALUE"""),6.0)</f>
        <v>6</v>
      </c>
      <c r="G116" s="52">
        <f>IFERROR(__xludf.DUMMYFUNCTION("""COMPUTED_VALUE"""),4.0)</f>
        <v>4</v>
      </c>
      <c r="H116" s="52">
        <f>IFERROR(__xludf.DUMMYFUNCTION("""COMPUTED_VALUE"""),6.0)</f>
        <v>6</v>
      </c>
      <c r="I116" s="52">
        <f>IFERROR(__xludf.DUMMYFUNCTION("""COMPUTED_VALUE"""),4.0)</f>
        <v>4</v>
      </c>
      <c r="J116" s="52">
        <f>IFERROR(__xludf.DUMMYFUNCTION("""COMPUTED_VALUE"""),4.0)</f>
        <v>4</v>
      </c>
      <c r="K116" s="52">
        <f>IFERROR(__xludf.DUMMYFUNCTION("""COMPUTED_VALUE"""),6.0)</f>
        <v>6</v>
      </c>
      <c r="L116" s="52">
        <f>IFERROR(__xludf.DUMMYFUNCTION("""COMPUTED_VALUE"""),46.0)</f>
        <v>46</v>
      </c>
      <c r="M116" s="52">
        <f>IFERROR(__xludf.DUMMYFUNCTION("""COMPUTED_VALUE"""),7.0)</f>
        <v>7</v>
      </c>
      <c r="N116" s="52">
        <f>IFERROR(__xludf.DUMMYFUNCTION("""COMPUTED_VALUE"""),4.0)</f>
        <v>4</v>
      </c>
      <c r="O116" s="52">
        <f>IFERROR(__xludf.DUMMYFUNCTION("""COMPUTED_VALUE"""),5.0)</f>
        <v>5</v>
      </c>
      <c r="P116" s="52">
        <f>IFERROR(__xludf.DUMMYFUNCTION("""COMPUTED_VALUE"""),7.0)</f>
        <v>7</v>
      </c>
      <c r="Q116" s="52">
        <f>IFERROR(__xludf.DUMMYFUNCTION("""COMPUTED_VALUE"""),4.0)</f>
        <v>4</v>
      </c>
      <c r="R116" s="52">
        <f>IFERROR(__xludf.DUMMYFUNCTION("""COMPUTED_VALUE"""),3.0)</f>
        <v>3</v>
      </c>
      <c r="S116" s="52">
        <f>IFERROR(__xludf.DUMMYFUNCTION("""COMPUTED_VALUE"""),6.0)</f>
        <v>6</v>
      </c>
      <c r="T116" s="52">
        <f>IFERROR(__xludf.DUMMYFUNCTION("""COMPUTED_VALUE"""),3.0)</f>
        <v>3</v>
      </c>
      <c r="U116" s="52">
        <f>IFERROR(__xludf.DUMMYFUNCTION("""COMPUTED_VALUE"""),4.0)</f>
        <v>4</v>
      </c>
      <c r="V116" s="52">
        <f>IFERROR(__xludf.DUMMYFUNCTION("""COMPUTED_VALUE"""),43.0)</f>
        <v>43</v>
      </c>
      <c r="W116" s="52">
        <f>IFERROR(__xludf.DUMMYFUNCTION("""COMPUTED_VALUE"""),89.0)</f>
        <v>89</v>
      </c>
    </row>
    <row r="117">
      <c r="A117" s="47">
        <v>115.0</v>
      </c>
      <c r="B117" s="52" t="str">
        <f>IFERROR(__xludf.DUMMYFUNCTION("""COMPUTED_VALUE"""),"Lauren Kelly")</f>
        <v>Lauren Kelly</v>
      </c>
      <c r="C117" s="52">
        <f>IFERROR(__xludf.DUMMYFUNCTION("""COMPUTED_VALUE"""),6.0)</f>
        <v>6</v>
      </c>
      <c r="D117" s="52">
        <f>IFERROR(__xludf.DUMMYFUNCTION("""COMPUTED_VALUE"""),7.0)</f>
        <v>7</v>
      </c>
      <c r="E117" s="52">
        <f>IFERROR(__xludf.DUMMYFUNCTION("""COMPUTED_VALUE"""),4.0)</f>
        <v>4</v>
      </c>
      <c r="F117" s="52">
        <f>IFERROR(__xludf.DUMMYFUNCTION("""COMPUTED_VALUE"""),6.0)</f>
        <v>6</v>
      </c>
      <c r="G117" s="52">
        <f>IFERROR(__xludf.DUMMYFUNCTION("""COMPUTED_VALUE"""),5.0)</f>
        <v>5</v>
      </c>
      <c r="H117" s="52">
        <f>IFERROR(__xludf.DUMMYFUNCTION("""COMPUTED_VALUE"""),7.0)</f>
        <v>7</v>
      </c>
      <c r="I117" s="52">
        <f>IFERROR(__xludf.DUMMYFUNCTION("""COMPUTED_VALUE"""),4.0)</f>
        <v>4</v>
      </c>
      <c r="J117" s="52">
        <f>IFERROR(__xludf.DUMMYFUNCTION("""COMPUTED_VALUE"""),4.0)</f>
        <v>4</v>
      </c>
      <c r="K117" s="52">
        <f>IFERROR(__xludf.DUMMYFUNCTION("""COMPUTED_VALUE"""),6.0)</f>
        <v>6</v>
      </c>
      <c r="L117" s="52">
        <f>IFERROR(__xludf.DUMMYFUNCTION("""COMPUTED_VALUE"""),49.0)</f>
        <v>49</v>
      </c>
      <c r="M117" s="52">
        <f>IFERROR(__xludf.DUMMYFUNCTION("""COMPUTED_VALUE"""),6.0)</f>
        <v>6</v>
      </c>
      <c r="N117" s="52">
        <f>IFERROR(__xludf.DUMMYFUNCTION("""COMPUTED_VALUE"""),5.0)</f>
        <v>5</v>
      </c>
      <c r="O117" s="52">
        <f>IFERROR(__xludf.DUMMYFUNCTION("""COMPUTED_VALUE"""),5.0)</f>
        <v>5</v>
      </c>
      <c r="P117" s="52">
        <f>IFERROR(__xludf.DUMMYFUNCTION("""COMPUTED_VALUE"""),4.0)</f>
        <v>4</v>
      </c>
      <c r="Q117" s="52">
        <f>IFERROR(__xludf.DUMMYFUNCTION("""COMPUTED_VALUE"""),5.0)</f>
        <v>5</v>
      </c>
      <c r="R117" s="52">
        <f>IFERROR(__xludf.DUMMYFUNCTION("""COMPUTED_VALUE"""),5.0)</f>
        <v>5</v>
      </c>
      <c r="S117" s="52">
        <f>IFERROR(__xludf.DUMMYFUNCTION("""COMPUTED_VALUE"""),5.0)</f>
        <v>5</v>
      </c>
      <c r="T117" s="52">
        <f>IFERROR(__xludf.DUMMYFUNCTION("""COMPUTED_VALUE"""),4.0)</f>
        <v>4</v>
      </c>
      <c r="U117" s="52">
        <f>IFERROR(__xludf.DUMMYFUNCTION("""COMPUTED_VALUE"""),4.0)</f>
        <v>4</v>
      </c>
      <c r="V117" s="52">
        <f>IFERROR(__xludf.DUMMYFUNCTION("""COMPUTED_VALUE"""),43.0)</f>
        <v>43</v>
      </c>
      <c r="W117" s="52">
        <f>IFERROR(__xludf.DUMMYFUNCTION("""COMPUTED_VALUE"""),92.0)</f>
        <v>92</v>
      </c>
    </row>
    <row r="118">
      <c r="A118" s="47">
        <v>116.0</v>
      </c>
      <c r="B118" s="52" t="str">
        <f>IFERROR(__xludf.DUMMYFUNCTION("""COMPUTED_VALUE"""),"Parris Collins")</f>
        <v>Parris Collins</v>
      </c>
      <c r="C118" s="52">
        <f>IFERROR(__xludf.DUMMYFUNCTION("""COMPUTED_VALUE"""),7.0)</f>
        <v>7</v>
      </c>
      <c r="D118" s="52">
        <f>IFERROR(__xludf.DUMMYFUNCTION("""COMPUTED_VALUE"""),10.0)</f>
        <v>10</v>
      </c>
      <c r="E118" s="52">
        <f>IFERROR(__xludf.DUMMYFUNCTION("""COMPUTED_VALUE"""),2.0)</f>
        <v>2</v>
      </c>
      <c r="F118" s="52">
        <f>IFERROR(__xludf.DUMMYFUNCTION("""COMPUTED_VALUE"""),9.0)</f>
        <v>9</v>
      </c>
      <c r="G118" s="52">
        <f>IFERROR(__xludf.DUMMYFUNCTION("""COMPUTED_VALUE"""),5.0)</f>
        <v>5</v>
      </c>
      <c r="H118" s="52">
        <f>IFERROR(__xludf.DUMMYFUNCTION("""COMPUTED_VALUE"""),8.0)</f>
        <v>8</v>
      </c>
      <c r="I118" s="52">
        <f>IFERROR(__xludf.DUMMYFUNCTION("""COMPUTED_VALUE"""),3.0)</f>
        <v>3</v>
      </c>
      <c r="J118" s="52">
        <f>IFERROR(__xludf.DUMMYFUNCTION("""COMPUTED_VALUE"""),6.0)</f>
        <v>6</v>
      </c>
      <c r="K118" s="52">
        <f>IFERROR(__xludf.DUMMYFUNCTION("""COMPUTED_VALUE"""),5.0)</f>
        <v>5</v>
      </c>
      <c r="L118" s="52">
        <f>IFERROR(__xludf.DUMMYFUNCTION("""COMPUTED_VALUE"""),55.0)</f>
        <v>55</v>
      </c>
      <c r="M118" s="52">
        <f>IFERROR(__xludf.DUMMYFUNCTION("""COMPUTED_VALUE"""),7.0)</f>
        <v>7</v>
      </c>
      <c r="N118" s="52">
        <f>IFERROR(__xludf.DUMMYFUNCTION("""COMPUTED_VALUE"""),4.0)</f>
        <v>4</v>
      </c>
      <c r="O118" s="52">
        <f>IFERROR(__xludf.DUMMYFUNCTION("""COMPUTED_VALUE"""),6.0)</f>
        <v>6</v>
      </c>
      <c r="P118" s="52">
        <f>IFERROR(__xludf.DUMMYFUNCTION("""COMPUTED_VALUE"""),5.0)</f>
        <v>5</v>
      </c>
      <c r="Q118" s="52">
        <f>IFERROR(__xludf.DUMMYFUNCTION("""COMPUTED_VALUE"""),7.0)</f>
        <v>7</v>
      </c>
      <c r="R118" s="52">
        <f>IFERROR(__xludf.DUMMYFUNCTION("""COMPUTED_VALUE"""),4.0)</f>
        <v>4</v>
      </c>
      <c r="S118" s="52">
        <f>IFERROR(__xludf.DUMMYFUNCTION("""COMPUTED_VALUE"""),7.0)</f>
        <v>7</v>
      </c>
      <c r="T118" s="52">
        <f>IFERROR(__xludf.DUMMYFUNCTION("""COMPUTED_VALUE"""),4.0)</f>
        <v>4</v>
      </c>
      <c r="U118" s="52">
        <f>IFERROR(__xludf.DUMMYFUNCTION("""COMPUTED_VALUE"""),5.0)</f>
        <v>5</v>
      </c>
      <c r="V118" s="52">
        <f>IFERROR(__xludf.DUMMYFUNCTION("""COMPUTED_VALUE"""),49.0)</f>
        <v>49</v>
      </c>
      <c r="W118" s="52">
        <f>IFERROR(__xludf.DUMMYFUNCTION("""COMPUTED_VALUE"""),104.0)</f>
        <v>104</v>
      </c>
    </row>
    <row r="119">
      <c r="A119" s="47">
        <v>117.0</v>
      </c>
      <c r="B119" s="52" t="str">
        <f>IFERROR(__xludf.DUMMYFUNCTION("""COMPUTED_VALUE"""),"Iommi Paulsen")</f>
        <v>Iommi Paulsen</v>
      </c>
      <c r="C119" s="52">
        <f>IFERROR(__xludf.DUMMYFUNCTION("""COMPUTED_VALUE"""),5.0)</f>
        <v>5</v>
      </c>
      <c r="D119" s="52">
        <f>IFERROR(__xludf.DUMMYFUNCTION("""COMPUTED_VALUE"""),6.0)</f>
        <v>6</v>
      </c>
      <c r="E119" s="52">
        <f>IFERROR(__xludf.DUMMYFUNCTION("""COMPUTED_VALUE"""),3.0)</f>
        <v>3</v>
      </c>
      <c r="F119" s="52">
        <f>IFERROR(__xludf.DUMMYFUNCTION("""COMPUTED_VALUE"""),6.0)</f>
        <v>6</v>
      </c>
      <c r="G119" s="52">
        <f>IFERROR(__xludf.DUMMYFUNCTION("""COMPUTED_VALUE"""),6.0)</f>
        <v>6</v>
      </c>
      <c r="H119" s="52">
        <f>IFERROR(__xludf.DUMMYFUNCTION("""COMPUTED_VALUE"""),5.0)</f>
        <v>5</v>
      </c>
      <c r="I119" s="52">
        <f>IFERROR(__xludf.DUMMYFUNCTION("""COMPUTED_VALUE"""),3.0)</f>
        <v>3</v>
      </c>
      <c r="J119" s="52">
        <f>IFERROR(__xludf.DUMMYFUNCTION("""COMPUTED_VALUE"""),4.0)</f>
        <v>4</v>
      </c>
      <c r="K119" s="52">
        <f>IFERROR(__xludf.DUMMYFUNCTION("""COMPUTED_VALUE"""),5.0)</f>
        <v>5</v>
      </c>
      <c r="L119" s="52">
        <f>IFERROR(__xludf.DUMMYFUNCTION("""COMPUTED_VALUE"""),43.0)</f>
        <v>43</v>
      </c>
      <c r="M119" s="52">
        <f>IFERROR(__xludf.DUMMYFUNCTION("""COMPUTED_VALUE"""),7.0)</f>
        <v>7</v>
      </c>
      <c r="N119" s="52">
        <f>IFERROR(__xludf.DUMMYFUNCTION("""COMPUTED_VALUE"""),6.0)</f>
        <v>6</v>
      </c>
      <c r="O119" s="52">
        <f>IFERROR(__xludf.DUMMYFUNCTION("""COMPUTED_VALUE"""),5.0)</f>
        <v>5</v>
      </c>
      <c r="P119" s="52">
        <f>IFERROR(__xludf.DUMMYFUNCTION("""COMPUTED_VALUE"""),3.0)</f>
        <v>3</v>
      </c>
      <c r="Q119" s="52">
        <f>IFERROR(__xludf.DUMMYFUNCTION("""COMPUTED_VALUE"""),6.0)</f>
        <v>6</v>
      </c>
      <c r="R119" s="52">
        <f>IFERROR(__xludf.DUMMYFUNCTION("""COMPUTED_VALUE"""),3.0)</f>
        <v>3</v>
      </c>
      <c r="S119" s="52">
        <f>IFERROR(__xludf.DUMMYFUNCTION("""COMPUTED_VALUE"""),6.0)</f>
        <v>6</v>
      </c>
      <c r="T119" s="52">
        <f>IFERROR(__xludf.DUMMYFUNCTION("""COMPUTED_VALUE"""),4.0)</f>
        <v>4</v>
      </c>
      <c r="U119" s="52">
        <f>IFERROR(__xludf.DUMMYFUNCTION("""COMPUTED_VALUE"""),4.0)</f>
        <v>4</v>
      </c>
      <c r="V119" s="52">
        <f>IFERROR(__xludf.DUMMYFUNCTION("""COMPUTED_VALUE"""),44.0)</f>
        <v>44</v>
      </c>
      <c r="W119" s="52">
        <f>IFERROR(__xludf.DUMMYFUNCTION("""COMPUTED_VALUE"""),87.0)</f>
        <v>87</v>
      </c>
    </row>
    <row r="120">
      <c r="A120" s="47">
        <v>118.0</v>
      </c>
      <c r="B120" s="52" t="str">
        <f>IFERROR(__xludf.DUMMYFUNCTION("""COMPUTED_VALUE"""),"Jodi Keener")</f>
        <v>Jodi Keener</v>
      </c>
      <c r="C120" s="52">
        <f>IFERROR(__xludf.DUMMYFUNCTION("""COMPUTED_VALUE"""),4.0)</f>
        <v>4</v>
      </c>
      <c r="D120" s="52">
        <f>IFERROR(__xludf.DUMMYFUNCTION("""COMPUTED_VALUE"""),5.0)</f>
        <v>5</v>
      </c>
      <c r="E120" s="52">
        <f>IFERROR(__xludf.DUMMYFUNCTION("""COMPUTED_VALUE"""),3.0)</f>
        <v>3</v>
      </c>
      <c r="F120" s="52">
        <f>IFERROR(__xludf.DUMMYFUNCTION("""COMPUTED_VALUE"""),5.0)</f>
        <v>5</v>
      </c>
      <c r="G120" s="52">
        <f>IFERROR(__xludf.DUMMYFUNCTION("""COMPUTED_VALUE"""),5.0)</f>
        <v>5</v>
      </c>
      <c r="H120" s="52">
        <f>IFERROR(__xludf.DUMMYFUNCTION("""COMPUTED_VALUE"""),5.0)</f>
        <v>5</v>
      </c>
      <c r="I120" s="52">
        <f>IFERROR(__xludf.DUMMYFUNCTION("""COMPUTED_VALUE"""),5.0)</f>
        <v>5</v>
      </c>
      <c r="J120" s="52">
        <f>IFERROR(__xludf.DUMMYFUNCTION("""COMPUTED_VALUE"""),4.0)</f>
        <v>4</v>
      </c>
      <c r="K120" s="52">
        <f>IFERROR(__xludf.DUMMYFUNCTION("""COMPUTED_VALUE"""),4.0)</f>
        <v>4</v>
      </c>
      <c r="L120" s="52">
        <f>IFERROR(__xludf.DUMMYFUNCTION("""COMPUTED_VALUE"""),40.0)</f>
        <v>40</v>
      </c>
      <c r="M120" s="52">
        <f>IFERROR(__xludf.DUMMYFUNCTION("""COMPUTED_VALUE"""),7.0)</f>
        <v>7</v>
      </c>
      <c r="N120" s="52">
        <f>IFERROR(__xludf.DUMMYFUNCTION("""COMPUTED_VALUE"""),5.0)</f>
        <v>5</v>
      </c>
      <c r="O120" s="52">
        <f>IFERROR(__xludf.DUMMYFUNCTION("""COMPUTED_VALUE"""),6.0)</f>
        <v>6</v>
      </c>
      <c r="P120" s="52">
        <f>IFERROR(__xludf.DUMMYFUNCTION("""COMPUTED_VALUE"""),5.0)</f>
        <v>5</v>
      </c>
      <c r="Q120" s="52">
        <f>IFERROR(__xludf.DUMMYFUNCTION("""COMPUTED_VALUE"""),4.0)</f>
        <v>4</v>
      </c>
      <c r="R120" s="52">
        <f>IFERROR(__xludf.DUMMYFUNCTION("""COMPUTED_VALUE"""),5.0)</f>
        <v>5</v>
      </c>
      <c r="S120" s="52">
        <f>IFERROR(__xludf.DUMMYFUNCTION("""COMPUTED_VALUE"""),7.0)</f>
        <v>7</v>
      </c>
      <c r="T120" s="52">
        <f>IFERROR(__xludf.DUMMYFUNCTION("""COMPUTED_VALUE"""),4.0)</f>
        <v>4</v>
      </c>
      <c r="U120" s="52">
        <f>IFERROR(__xludf.DUMMYFUNCTION("""COMPUTED_VALUE"""),7.0)</f>
        <v>7</v>
      </c>
      <c r="V120" s="52">
        <f>IFERROR(__xludf.DUMMYFUNCTION("""COMPUTED_VALUE"""),50.0)</f>
        <v>50</v>
      </c>
      <c r="W120" s="52">
        <f>IFERROR(__xludf.DUMMYFUNCTION("""COMPUTED_VALUE"""),90.0)</f>
        <v>90</v>
      </c>
    </row>
    <row r="121">
      <c r="A121" s="47">
        <v>119.0</v>
      </c>
    </row>
    <row r="122">
      <c r="A122" s="47">
        <v>120.0</v>
      </c>
    </row>
    <row r="123">
      <c r="A123" s="47">
        <v>121.0</v>
      </c>
    </row>
    <row r="124">
      <c r="A124" s="47">
        <v>122.0</v>
      </c>
    </row>
    <row r="125">
      <c r="A125" s="47">
        <v>123.0</v>
      </c>
    </row>
    <row r="126">
      <c r="A126" s="47">
        <v>124.0</v>
      </c>
    </row>
    <row r="127">
      <c r="A127" s="47">
        <v>125.0</v>
      </c>
    </row>
    <row r="128">
      <c r="A128" s="47">
        <v>126.0</v>
      </c>
    </row>
    <row r="129">
      <c r="A129" s="47">
        <v>127.0</v>
      </c>
    </row>
    <row r="130">
      <c r="A130" s="47">
        <v>128.0</v>
      </c>
    </row>
    <row r="131">
      <c r="A131" s="47">
        <v>129.0</v>
      </c>
    </row>
    <row r="132">
      <c r="A132" s="47">
        <v>130.0</v>
      </c>
    </row>
    <row r="133">
      <c r="A133" s="47">
        <v>131.0</v>
      </c>
    </row>
    <row r="134">
      <c r="A134" s="47">
        <v>132.0</v>
      </c>
    </row>
    <row r="135">
      <c r="A135" s="47">
        <v>133.0</v>
      </c>
    </row>
    <row r="136">
      <c r="A136" s="47">
        <v>134.0</v>
      </c>
    </row>
    <row r="137">
      <c r="A137" s="47">
        <v>135.0</v>
      </c>
    </row>
    <row r="138">
      <c r="A138" s="47">
        <v>136.0</v>
      </c>
    </row>
    <row r="139">
      <c r="A139" s="47">
        <v>137.0</v>
      </c>
    </row>
    <row r="140">
      <c r="A140" s="47">
        <v>138.0</v>
      </c>
    </row>
    <row r="141">
      <c r="A141" s="47">
        <v>139.0</v>
      </c>
    </row>
    <row r="142">
      <c r="A142" s="47">
        <v>140.0</v>
      </c>
    </row>
    <row r="143">
      <c r="A143" s="47">
        <v>141.0</v>
      </c>
    </row>
    <row r="144">
      <c r="A144" s="47">
        <v>142.0</v>
      </c>
    </row>
    <row r="145">
      <c r="A145" s="47">
        <v>143.0</v>
      </c>
    </row>
    <row r="146">
      <c r="A146" s="47">
        <v>144.0</v>
      </c>
    </row>
    <row r="147">
      <c r="A147" s="47">
        <v>145.0</v>
      </c>
    </row>
    <row r="148">
      <c r="A148" s="47">
        <v>146.0</v>
      </c>
    </row>
    <row r="149">
      <c r="A149" s="47">
        <v>147.0</v>
      </c>
    </row>
    <row r="150">
      <c r="A150" s="47">
        <v>148.0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25"/>
    <col customWidth="1" min="3" max="22" width="4.38"/>
    <col customWidth="1" min="23" max="23" width="5.25"/>
  </cols>
  <sheetData>
    <row r="1">
      <c r="A1" s="47"/>
      <c r="B1" s="47"/>
      <c r="C1" s="47">
        <v>1.0</v>
      </c>
      <c r="D1" s="47">
        <v>2.0</v>
      </c>
      <c r="E1" s="47">
        <v>3.0</v>
      </c>
      <c r="F1" s="47">
        <v>4.0</v>
      </c>
      <c r="G1" s="47">
        <v>5.0</v>
      </c>
      <c r="H1" s="47">
        <v>6.0</v>
      </c>
      <c r="I1" s="47">
        <v>7.0</v>
      </c>
      <c r="J1" s="47">
        <v>8.0</v>
      </c>
      <c r="K1" s="47">
        <v>9.0</v>
      </c>
      <c r="L1" s="47" t="s">
        <v>251</v>
      </c>
      <c r="M1" s="47">
        <v>10.0</v>
      </c>
      <c r="N1" s="47">
        <v>11.0</v>
      </c>
      <c r="O1" s="47">
        <v>12.0</v>
      </c>
      <c r="P1" s="47">
        <v>13.0</v>
      </c>
      <c r="Q1" s="47">
        <v>14.0</v>
      </c>
      <c r="R1" s="47">
        <v>15.0</v>
      </c>
      <c r="S1" s="47">
        <v>16.0</v>
      </c>
      <c r="T1" s="47">
        <v>17.0</v>
      </c>
      <c r="U1" s="47">
        <v>18.0</v>
      </c>
      <c r="V1" s="47" t="s">
        <v>250</v>
      </c>
    </row>
    <row r="2">
      <c r="A2" s="47" t="s">
        <v>257</v>
      </c>
      <c r="B2" s="51" t="str">
        <f>IFERROR(__xludf.DUMMYFUNCTION("Query({'Womens Groups Round 1'!C2:X159}, ""Select Col1,Col2,Col3,Col4,Col5,Col6,Col7,Col8,Col9,Col10,Col11,Col12,Col13,Col14,Col15,Col16,Col17,Col18,Col19,Col20,Col21,Col22 Where Col22 is not Null"")"),"Name")</f>
        <v>Name</v>
      </c>
      <c r="C2" s="52">
        <f>IFERROR(__xludf.DUMMYFUNCTION("""COMPUTED_VALUE"""),4.0)</f>
        <v>4</v>
      </c>
      <c r="D2" s="52">
        <f>IFERROR(__xludf.DUMMYFUNCTION("""COMPUTED_VALUE"""),5.0)</f>
        <v>5</v>
      </c>
      <c r="E2" s="52">
        <f>IFERROR(__xludf.DUMMYFUNCTION("""COMPUTED_VALUE"""),3.0)</f>
        <v>3</v>
      </c>
      <c r="F2" s="52">
        <f>IFERROR(__xludf.DUMMYFUNCTION("""COMPUTED_VALUE"""),5.0)</f>
        <v>5</v>
      </c>
      <c r="G2" s="52">
        <f>IFERROR(__xludf.DUMMYFUNCTION("""COMPUTED_VALUE"""),4.0)</f>
        <v>4</v>
      </c>
      <c r="H2" s="52">
        <f>IFERROR(__xludf.DUMMYFUNCTION("""COMPUTED_VALUE"""),4.0)</f>
        <v>4</v>
      </c>
      <c r="I2" s="52">
        <f>IFERROR(__xludf.DUMMYFUNCTION("""COMPUTED_VALUE"""),3.0)</f>
        <v>3</v>
      </c>
      <c r="J2" s="52">
        <f>IFERROR(__xludf.DUMMYFUNCTION("""COMPUTED_VALUE"""),4.0)</f>
        <v>4</v>
      </c>
      <c r="K2" s="52">
        <f>IFERROR(__xludf.DUMMYFUNCTION("""COMPUTED_VALUE"""),4.0)</f>
        <v>4</v>
      </c>
      <c r="L2" s="52">
        <f>IFERROR(__xludf.DUMMYFUNCTION("""COMPUTED_VALUE"""),36.0)</f>
        <v>36</v>
      </c>
      <c r="M2" s="52">
        <f>IFERROR(__xludf.DUMMYFUNCTION("""COMPUTED_VALUE"""),5.0)</f>
        <v>5</v>
      </c>
      <c r="N2" s="52">
        <f>IFERROR(__xludf.DUMMYFUNCTION("""COMPUTED_VALUE"""),4.0)</f>
        <v>4</v>
      </c>
      <c r="O2" s="52">
        <f>IFERROR(__xludf.DUMMYFUNCTION("""COMPUTED_VALUE"""),4.0)</f>
        <v>4</v>
      </c>
      <c r="P2" s="52">
        <f>IFERROR(__xludf.DUMMYFUNCTION("""COMPUTED_VALUE"""),3.0)</f>
        <v>3</v>
      </c>
      <c r="Q2" s="52">
        <f>IFERROR(__xludf.DUMMYFUNCTION("""COMPUTED_VALUE"""),4.0)</f>
        <v>4</v>
      </c>
      <c r="R2" s="52">
        <f>IFERROR(__xludf.DUMMYFUNCTION("""COMPUTED_VALUE"""),4.0)</f>
        <v>4</v>
      </c>
      <c r="S2" s="52">
        <f>IFERROR(__xludf.DUMMYFUNCTION("""COMPUTED_VALUE"""),5.0)</f>
        <v>5</v>
      </c>
      <c r="T2" s="52">
        <f>IFERROR(__xludf.DUMMYFUNCTION("""COMPUTED_VALUE"""),3.0)</f>
        <v>3</v>
      </c>
      <c r="U2" s="52">
        <f>IFERROR(__xludf.DUMMYFUNCTION("""COMPUTED_VALUE"""),4.0)</f>
        <v>4</v>
      </c>
      <c r="V2" s="52">
        <f>IFERROR(__xludf.DUMMYFUNCTION("""COMPUTED_VALUE"""),36.0)</f>
        <v>36</v>
      </c>
      <c r="W2" s="52">
        <f>IFERROR(__xludf.DUMMYFUNCTION("""COMPUTED_VALUE"""),72.0)</f>
        <v>72</v>
      </c>
    </row>
    <row r="3">
      <c r="A3" s="47">
        <v>1.0</v>
      </c>
      <c r="B3" s="51" t="str">
        <f>IFERROR(__xludf.DUMMYFUNCTION("""COMPUTED_VALUE"""),"Rachel Bostwick")</f>
        <v>Rachel Bostwick</v>
      </c>
      <c r="C3" s="52">
        <f>IFERROR(__xludf.DUMMYFUNCTION("""COMPUTED_VALUE"""),5.0)</f>
        <v>5</v>
      </c>
      <c r="D3" s="52">
        <f>IFERROR(__xludf.DUMMYFUNCTION("""COMPUTED_VALUE"""),7.0)</f>
        <v>7</v>
      </c>
      <c r="E3" s="52">
        <f>IFERROR(__xludf.DUMMYFUNCTION("""COMPUTED_VALUE"""),3.0)</f>
        <v>3</v>
      </c>
      <c r="F3" s="52">
        <f>IFERROR(__xludf.DUMMYFUNCTION("""COMPUTED_VALUE"""),5.0)</f>
        <v>5</v>
      </c>
      <c r="G3" s="52">
        <f>IFERROR(__xludf.DUMMYFUNCTION("""COMPUTED_VALUE"""),4.0)</f>
        <v>4</v>
      </c>
      <c r="H3" s="52">
        <f>IFERROR(__xludf.DUMMYFUNCTION("""COMPUTED_VALUE"""),5.0)</f>
        <v>5</v>
      </c>
      <c r="I3" s="52">
        <f>IFERROR(__xludf.DUMMYFUNCTION("""COMPUTED_VALUE"""),4.0)</f>
        <v>4</v>
      </c>
      <c r="J3" s="52">
        <f>IFERROR(__xludf.DUMMYFUNCTION("""COMPUTED_VALUE"""),5.0)</f>
        <v>5</v>
      </c>
      <c r="K3" s="52">
        <f>IFERROR(__xludf.DUMMYFUNCTION("""COMPUTED_VALUE"""),5.0)</f>
        <v>5</v>
      </c>
      <c r="L3" s="52">
        <f>IFERROR(__xludf.DUMMYFUNCTION("""COMPUTED_VALUE"""),43.0)</f>
        <v>43</v>
      </c>
      <c r="M3" s="52">
        <f>IFERROR(__xludf.DUMMYFUNCTION("""COMPUTED_VALUE"""),6.0)</f>
        <v>6</v>
      </c>
      <c r="N3" s="52">
        <f>IFERROR(__xludf.DUMMYFUNCTION("""COMPUTED_VALUE"""),6.0)</f>
        <v>6</v>
      </c>
      <c r="O3" s="52">
        <f>IFERROR(__xludf.DUMMYFUNCTION("""COMPUTED_VALUE"""),5.0)</f>
        <v>5</v>
      </c>
      <c r="P3" s="52">
        <f>IFERROR(__xludf.DUMMYFUNCTION("""COMPUTED_VALUE"""),4.0)</f>
        <v>4</v>
      </c>
      <c r="Q3" s="52">
        <f>IFERROR(__xludf.DUMMYFUNCTION("""COMPUTED_VALUE"""),5.0)</f>
        <v>5</v>
      </c>
      <c r="R3" s="52">
        <f>IFERROR(__xludf.DUMMYFUNCTION("""COMPUTED_VALUE"""),4.0)</f>
        <v>4</v>
      </c>
      <c r="S3" s="52">
        <f>IFERROR(__xludf.DUMMYFUNCTION("""COMPUTED_VALUE"""),6.0)</f>
        <v>6</v>
      </c>
      <c r="T3" s="52">
        <f>IFERROR(__xludf.DUMMYFUNCTION("""COMPUTED_VALUE"""),4.0)</f>
        <v>4</v>
      </c>
      <c r="U3" s="52">
        <f>IFERROR(__xludf.DUMMYFUNCTION("""COMPUTED_VALUE"""),4.0)</f>
        <v>4</v>
      </c>
      <c r="V3" s="52">
        <f>IFERROR(__xludf.DUMMYFUNCTION("""COMPUTED_VALUE"""),44.0)</f>
        <v>44</v>
      </c>
      <c r="W3" s="52">
        <f>IFERROR(__xludf.DUMMYFUNCTION("""COMPUTED_VALUE"""),87.0)</f>
        <v>87</v>
      </c>
    </row>
    <row r="4">
      <c r="A4" s="47">
        <v>2.0</v>
      </c>
      <c r="B4" s="51" t="str">
        <f>IFERROR(__xludf.DUMMYFUNCTION("""COMPUTED_VALUE"""),"Cierra Tunley")</f>
        <v>Cierra Tunley</v>
      </c>
      <c r="C4" s="52">
        <f>IFERROR(__xludf.DUMMYFUNCTION("""COMPUTED_VALUE"""),5.0)</f>
        <v>5</v>
      </c>
      <c r="D4" s="52">
        <f>IFERROR(__xludf.DUMMYFUNCTION("""COMPUTED_VALUE"""),7.0)</f>
        <v>7</v>
      </c>
      <c r="E4" s="52">
        <f>IFERROR(__xludf.DUMMYFUNCTION("""COMPUTED_VALUE"""),4.0)</f>
        <v>4</v>
      </c>
      <c r="F4" s="52">
        <f>IFERROR(__xludf.DUMMYFUNCTION("""COMPUTED_VALUE"""),6.0)</f>
        <v>6</v>
      </c>
      <c r="G4" s="52">
        <f>IFERROR(__xludf.DUMMYFUNCTION("""COMPUTED_VALUE"""),3.0)</f>
        <v>3</v>
      </c>
      <c r="H4" s="52">
        <f>IFERROR(__xludf.DUMMYFUNCTION("""COMPUTED_VALUE"""),5.0)</f>
        <v>5</v>
      </c>
      <c r="I4" s="52">
        <f>IFERROR(__xludf.DUMMYFUNCTION("""COMPUTED_VALUE"""),3.0)</f>
        <v>3</v>
      </c>
      <c r="J4" s="52">
        <f>IFERROR(__xludf.DUMMYFUNCTION("""COMPUTED_VALUE"""),4.0)</f>
        <v>4</v>
      </c>
      <c r="K4" s="52">
        <f>IFERROR(__xludf.DUMMYFUNCTION("""COMPUTED_VALUE"""),4.0)</f>
        <v>4</v>
      </c>
      <c r="L4" s="52">
        <f>IFERROR(__xludf.DUMMYFUNCTION("""COMPUTED_VALUE"""),41.0)</f>
        <v>41</v>
      </c>
      <c r="M4" s="52">
        <f>IFERROR(__xludf.DUMMYFUNCTION("""COMPUTED_VALUE"""),6.0)</f>
        <v>6</v>
      </c>
      <c r="N4" s="52">
        <f>IFERROR(__xludf.DUMMYFUNCTION("""COMPUTED_VALUE"""),4.0)</f>
        <v>4</v>
      </c>
      <c r="O4" s="52">
        <f>IFERROR(__xludf.DUMMYFUNCTION("""COMPUTED_VALUE"""),4.0)</f>
        <v>4</v>
      </c>
      <c r="P4" s="52">
        <f>IFERROR(__xludf.DUMMYFUNCTION("""COMPUTED_VALUE"""),3.0)</f>
        <v>3</v>
      </c>
      <c r="Q4" s="52">
        <f>IFERROR(__xludf.DUMMYFUNCTION("""COMPUTED_VALUE"""),5.0)</f>
        <v>5</v>
      </c>
      <c r="R4" s="52">
        <f>IFERROR(__xludf.DUMMYFUNCTION("""COMPUTED_VALUE"""),5.0)</f>
        <v>5</v>
      </c>
      <c r="S4" s="52">
        <f>IFERROR(__xludf.DUMMYFUNCTION("""COMPUTED_VALUE"""),5.0)</f>
        <v>5</v>
      </c>
      <c r="T4" s="52">
        <f>IFERROR(__xludf.DUMMYFUNCTION("""COMPUTED_VALUE"""),3.0)</f>
        <v>3</v>
      </c>
      <c r="U4" s="52">
        <f>IFERROR(__xludf.DUMMYFUNCTION("""COMPUTED_VALUE"""),5.0)</f>
        <v>5</v>
      </c>
      <c r="V4" s="52">
        <f>IFERROR(__xludf.DUMMYFUNCTION("""COMPUTED_VALUE"""),40.0)</f>
        <v>40</v>
      </c>
      <c r="W4" s="52">
        <f>IFERROR(__xludf.DUMMYFUNCTION("""COMPUTED_VALUE"""),81.0)</f>
        <v>81</v>
      </c>
    </row>
    <row r="5">
      <c r="A5" s="47">
        <v>3.0</v>
      </c>
      <c r="B5" s="51" t="str">
        <f>IFERROR(__xludf.DUMMYFUNCTION("""COMPUTED_VALUE"""),"Helene Getz Bergmo")</f>
        <v>Helene Getz Bergmo</v>
      </c>
      <c r="C5" s="52">
        <f>IFERROR(__xludf.DUMMYFUNCTION("""COMPUTED_VALUE"""),4.0)</f>
        <v>4</v>
      </c>
      <c r="D5" s="52">
        <f>IFERROR(__xludf.DUMMYFUNCTION("""COMPUTED_VALUE"""),6.0)</f>
        <v>6</v>
      </c>
      <c r="E5" s="52">
        <f>IFERROR(__xludf.DUMMYFUNCTION("""COMPUTED_VALUE"""),2.0)</f>
        <v>2</v>
      </c>
      <c r="F5" s="52">
        <f>IFERROR(__xludf.DUMMYFUNCTION("""COMPUTED_VALUE"""),6.0)</f>
        <v>6</v>
      </c>
      <c r="G5" s="52">
        <f>IFERROR(__xludf.DUMMYFUNCTION("""COMPUTED_VALUE"""),4.0)</f>
        <v>4</v>
      </c>
      <c r="H5" s="52">
        <f>IFERROR(__xludf.DUMMYFUNCTION("""COMPUTED_VALUE"""),3.0)</f>
        <v>3</v>
      </c>
      <c r="I5" s="52">
        <f>IFERROR(__xludf.DUMMYFUNCTION("""COMPUTED_VALUE"""),4.0)</f>
        <v>4</v>
      </c>
      <c r="J5" s="52">
        <f>IFERROR(__xludf.DUMMYFUNCTION("""COMPUTED_VALUE"""),4.0)</f>
        <v>4</v>
      </c>
      <c r="K5" s="52">
        <f>IFERROR(__xludf.DUMMYFUNCTION("""COMPUTED_VALUE"""),4.0)</f>
        <v>4</v>
      </c>
      <c r="L5" s="52">
        <f>IFERROR(__xludf.DUMMYFUNCTION("""COMPUTED_VALUE"""),37.0)</f>
        <v>37</v>
      </c>
      <c r="M5" s="52">
        <f>IFERROR(__xludf.DUMMYFUNCTION("""COMPUTED_VALUE"""),6.0)</f>
        <v>6</v>
      </c>
      <c r="N5" s="52">
        <f>IFERROR(__xludf.DUMMYFUNCTION("""COMPUTED_VALUE"""),5.0)</f>
        <v>5</v>
      </c>
      <c r="O5" s="52">
        <f>IFERROR(__xludf.DUMMYFUNCTION("""COMPUTED_VALUE"""),4.0)</f>
        <v>4</v>
      </c>
      <c r="P5" s="52">
        <f>IFERROR(__xludf.DUMMYFUNCTION("""COMPUTED_VALUE"""),3.0)</f>
        <v>3</v>
      </c>
      <c r="Q5" s="52">
        <f>IFERROR(__xludf.DUMMYFUNCTION("""COMPUTED_VALUE"""),4.0)</f>
        <v>4</v>
      </c>
      <c r="R5" s="52">
        <f>IFERROR(__xludf.DUMMYFUNCTION("""COMPUTED_VALUE"""),5.0)</f>
        <v>5</v>
      </c>
      <c r="S5" s="52">
        <f>IFERROR(__xludf.DUMMYFUNCTION("""COMPUTED_VALUE"""),6.0)</f>
        <v>6</v>
      </c>
      <c r="T5" s="52">
        <f>IFERROR(__xludf.DUMMYFUNCTION("""COMPUTED_VALUE"""),3.0)</f>
        <v>3</v>
      </c>
      <c r="U5" s="52">
        <f>IFERROR(__xludf.DUMMYFUNCTION("""COMPUTED_VALUE"""),5.0)</f>
        <v>5</v>
      </c>
      <c r="V5" s="52">
        <f>IFERROR(__xludf.DUMMYFUNCTION("""COMPUTED_VALUE"""),41.0)</f>
        <v>41</v>
      </c>
      <c r="W5" s="52">
        <f>IFERROR(__xludf.DUMMYFUNCTION("""COMPUTED_VALUE"""),78.0)</f>
        <v>78</v>
      </c>
    </row>
    <row r="6">
      <c r="A6" s="47">
        <v>4.0</v>
      </c>
      <c r="B6" s="52" t="str">
        <f>IFERROR(__xludf.DUMMYFUNCTION("""COMPUTED_VALUE"""),"Nevaeh Figueroa")</f>
        <v>Nevaeh Figueroa</v>
      </c>
      <c r="C6" s="52">
        <f>IFERROR(__xludf.DUMMYFUNCTION("""COMPUTED_VALUE"""),4.0)</f>
        <v>4</v>
      </c>
      <c r="D6" s="52">
        <f>IFERROR(__xludf.DUMMYFUNCTION("""COMPUTED_VALUE"""),6.0)</f>
        <v>6</v>
      </c>
      <c r="E6" s="52">
        <f>IFERROR(__xludf.DUMMYFUNCTION("""COMPUTED_VALUE"""),3.0)</f>
        <v>3</v>
      </c>
      <c r="F6" s="52">
        <f>IFERROR(__xludf.DUMMYFUNCTION("""COMPUTED_VALUE"""),6.0)</f>
        <v>6</v>
      </c>
      <c r="G6" s="52">
        <f>IFERROR(__xludf.DUMMYFUNCTION("""COMPUTED_VALUE"""),5.0)</f>
        <v>5</v>
      </c>
      <c r="H6" s="52">
        <f>IFERROR(__xludf.DUMMYFUNCTION("""COMPUTED_VALUE"""),6.0)</f>
        <v>6</v>
      </c>
      <c r="I6" s="52">
        <f>IFERROR(__xludf.DUMMYFUNCTION("""COMPUTED_VALUE"""),4.0)</f>
        <v>4</v>
      </c>
      <c r="J6" s="52">
        <f>IFERROR(__xludf.DUMMYFUNCTION("""COMPUTED_VALUE"""),4.0)</f>
        <v>4</v>
      </c>
      <c r="K6" s="52">
        <f>IFERROR(__xludf.DUMMYFUNCTION("""COMPUTED_VALUE"""),3.0)</f>
        <v>3</v>
      </c>
      <c r="L6" s="52">
        <f>IFERROR(__xludf.DUMMYFUNCTION("""COMPUTED_VALUE"""),41.0)</f>
        <v>41</v>
      </c>
      <c r="M6" s="52">
        <f>IFERROR(__xludf.DUMMYFUNCTION("""COMPUTED_VALUE"""),12.0)</f>
        <v>12</v>
      </c>
      <c r="N6" s="52">
        <f>IFERROR(__xludf.DUMMYFUNCTION("""COMPUTED_VALUE"""),5.0)</f>
        <v>5</v>
      </c>
      <c r="O6" s="52">
        <f>IFERROR(__xludf.DUMMYFUNCTION("""COMPUTED_VALUE"""),4.0)</f>
        <v>4</v>
      </c>
      <c r="P6" s="52">
        <f>IFERROR(__xludf.DUMMYFUNCTION("""COMPUTED_VALUE"""),4.0)</f>
        <v>4</v>
      </c>
      <c r="Q6" s="52">
        <f>IFERROR(__xludf.DUMMYFUNCTION("""COMPUTED_VALUE"""),5.0)</f>
        <v>5</v>
      </c>
      <c r="R6" s="52">
        <f>IFERROR(__xludf.DUMMYFUNCTION("""COMPUTED_VALUE"""),4.0)</f>
        <v>4</v>
      </c>
      <c r="S6" s="52">
        <f>IFERROR(__xludf.DUMMYFUNCTION("""COMPUTED_VALUE"""),6.0)</f>
        <v>6</v>
      </c>
      <c r="T6" s="52">
        <f>IFERROR(__xludf.DUMMYFUNCTION("""COMPUTED_VALUE"""),3.0)</f>
        <v>3</v>
      </c>
      <c r="U6" s="52">
        <f>IFERROR(__xludf.DUMMYFUNCTION("""COMPUTED_VALUE"""),4.0)</f>
        <v>4</v>
      </c>
      <c r="V6" s="52">
        <f>IFERROR(__xludf.DUMMYFUNCTION("""COMPUTED_VALUE"""),47.0)</f>
        <v>47</v>
      </c>
      <c r="W6" s="52">
        <f>IFERROR(__xludf.DUMMYFUNCTION("""COMPUTED_VALUE"""),88.0)</f>
        <v>88</v>
      </c>
    </row>
    <row r="7">
      <c r="A7" s="47">
        <v>5.0</v>
      </c>
      <c r="B7" s="52" t="str">
        <f>IFERROR(__xludf.DUMMYFUNCTION("""COMPUTED_VALUE"""),"Julia Love")</f>
        <v>Julia Love</v>
      </c>
      <c r="C7" s="52">
        <f>IFERROR(__xludf.DUMMYFUNCTION("""COMPUTED_VALUE"""),5.0)</f>
        <v>5</v>
      </c>
      <c r="D7" s="52">
        <f>IFERROR(__xludf.DUMMYFUNCTION("""COMPUTED_VALUE"""),5.0)</f>
        <v>5</v>
      </c>
      <c r="E7" s="52">
        <f>IFERROR(__xludf.DUMMYFUNCTION("""COMPUTED_VALUE"""),4.0)</f>
        <v>4</v>
      </c>
      <c r="F7" s="52">
        <f>IFERROR(__xludf.DUMMYFUNCTION("""COMPUTED_VALUE"""),5.0)</f>
        <v>5</v>
      </c>
      <c r="G7" s="52">
        <f>IFERROR(__xludf.DUMMYFUNCTION("""COMPUTED_VALUE"""),5.0)</f>
        <v>5</v>
      </c>
      <c r="H7" s="52">
        <f>IFERROR(__xludf.DUMMYFUNCTION("""COMPUTED_VALUE"""),6.0)</f>
        <v>6</v>
      </c>
      <c r="I7" s="52">
        <f>IFERROR(__xludf.DUMMYFUNCTION("""COMPUTED_VALUE"""),3.0)</f>
        <v>3</v>
      </c>
      <c r="J7" s="52">
        <f>IFERROR(__xludf.DUMMYFUNCTION("""COMPUTED_VALUE"""),5.0)</f>
        <v>5</v>
      </c>
      <c r="K7" s="52">
        <f>IFERROR(__xludf.DUMMYFUNCTION("""COMPUTED_VALUE"""),6.0)</f>
        <v>6</v>
      </c>
      <c r="L7" s="52">
        <f>IFERROR(__xludf.DUMMYFUNCTION("""COMPUTED_VALUE"""),44.0)</f>
        <v>44</v>
      </c>
      <c r="M7" s="52">
        <f>IFERROR(__xludf.DUMMYFUNCTION("""COMPUTED_VALUE"""),6.0)</f>
        <v>6</v>
      </c>
      <c r="N7" s="52">
        <f>IFERROR(__xludf.DUMMYFUNCTION("""COMPUTED_VALUE"""),5.0)</f>
        <v>5</v>
      </c>
      <c r="O7" s="52">
        <f>IFERROR(__xludf.DUMMYFUNCTION("""COMPUTED_VALUE"""),4.0)</f>
        <v>4</v>
      </c>
      <c r="P7" s="52">
        <f>IFERROR(__xludf.DUMMYFUNCTION("""COMPUTED_VALUE"""),5.0)</f>
        <v>5</v>
      </c>
      <c r="Q7" s="52">
        <f>IFERROR(__xludf.DUMMYFUNCTION("""COMPUTED_VALUE"""),5.0)</f>
        <v>5</v>
      </c>
      <c r="R7" s="52">
        <f>IFERROR(__xludf.DUMMYFUNCTION("""COMPUTED_VALUE"""),6.0)</f>
        <v>6</v>
      </c>
      <c r="S7" s="52">
        <f>IFERROR(__xludf.DUMMYFUNCTION("""COMPUTED_VALUE"""),6.0)</f>
        <v>6</v>
      </c>
      <c r="T7" s="52">
        <f>IFERROR(__xludf.DUMMYFUNCTION("""COMPUTED_VALUE"""),5.0)</f>
        <v>5</v>
      </c>
      <c r="U7" s="52">
        <f>IFERROR(__xludf.DUMMYFUNCTION("""COMPUTED_VALUE"""),4.0)</f>
        <v>4</v>
      </c>
      <c r="V7" s="52">
        <f>IFERROR(__xludf.DUMMYFUNCTION("""COMPUTED_VALUE"""),46.0)</f>
        <v>46</v>
      </c>
      <c r="W7" s="52">
        <f>IFERROR(__xludf.DUMMYFUNCTION("""COMPUTED_VALUE"""),90.0)</f>
        <v>90</v>
      </c>
    </row>
    <row r="8">
      <c r="A8" s="47">
        <v>6.0</v>
      </c>
      <c r="B8" s="52" t="str">
        <f>IFERROR(__xludf.DUMMYFUNCTION("""COMPUTED_VALUE"""),"Kayla Hage")</f>
        <v>Kayla Hage</v>
      </c>
      <c r="C8" s="52">
        <f>IFERROR(__xludf.DUMMYFUNCTION("""COMPUTED_VALUE"""),6.0)</f>
        <v>6</v>
      </c>
      <c r="D8" s="52">
        <f>IFERROR(__xludf.DUMMYFUNCTION("""COMPUTED_VALUE"""),5.0)</f>
        <v>5</v>
      </c>
      <c r="E8" s="52">
        <f>IFERROR(__xludf.DUMMYFUNCTION("""COMPUTED_VALUE"""),4.0)</f>
        <v>4</v>
      </c>
      <c r="F8" s="52">
        <f>IFERROR(__xludf.DUMMYFUNCTION("""COMPUTED_VALUE"""),9.0)</f>
        <v>9</v>
      </c>
      <c r="G8" s="52">
        <f>IFERROR(__xludf.DUMMYFUNCTION("""COMPUTED_VALUE"""),7.0)</f>
        <v>7</v>
      </c>
      <c r="H8" s="52">
        <f>IFERROR(__xludf.DUMMYFUNCTION("""COMPUTED_VALUE"""),5.0)</f>
        <v>5</v>
      </c>
      <c r="I8" s="52">
        <f>IFERROR(__xludf.DUMMYFUNCTION("""COMPUTED_VALUE"""),5.0)</f>
        <v>5</v>
      </c>
      <c r="J8" s="52">
        <f>IFERROR(__xludf.DUMMYFUNCTION("""COMPUTED_VALUE"""),5.0)</f>
        <v>5</v>
      </c>
      <c r="K8" s="52">
        <f>IFERROR(__xludf.DUMMYFUNCTION("""COMPUTED_VALUE"""),4.0)</f>
        <v>4</v>
      </c>
      <c r="L8" s="52">
        <f>IFERROR(__xludf.DUMMYFUNCTION("""COMPUTED_VALUE"""),50.0)</f>
        <v>50</v>
      </c>
      <c r="M8" s="52">
        <f>IFERROR(__xludf.DUMMYFUNCTION("""COMPUTED_VALUE"""),7.0)</f>
        <v>7</v>
      </c>
      <c r="N8" s="52">
        <f>IFERROR(__xludf.DUMMYFUNCTION("""COMPUTED_VALUE"""),4.0)</f>
        <v>4</v>
      </c>
      <c r="O8" s="52">
        <f>IFERROR(__xludf.DUMMYFUNCTION("""COMPUTED_VALUE"""),6.0)</f>
        <v>6</v>
      </c>
      <c r="P8" s="52">
        <f>IFERROR(__xludf.DUMMYFUNCTION("""COMPUTED_VALUE"""),4.0)</f>
        <v>4</v>
      </c>
      <c r="Q8" s="52">
        <f>IFERROR(__xludf.DUMMYFUNCTION("""COMPUTED_VALUE"""),6.0)</f>
        <v>6</v>
      </c>
      <c r="R8" s="52">
        <f>IFERROR(__xludf.DUMMYFUNCTION("""COMPUTED_VALUE"""),6.0)</f>
        <v>6</v>
      </c>
      <c r="S8" s="52">
        <f>IFERROR(__xludf.DUMMYFUNCTION("""COMPUTED_VALUE"""),5.0)</f>
        <v>5</v>
      </c>
      <c r="T8" s="52">
        <f>IFERROR(__xludf.DUMMYFUNCTION("""COMPUTED_VALUE"""),4.0)</f>
        <v>4</v>
      </c>
      <c r="U8" s="52">
        <f>IFERROR(__xludf.DUMMYFUNCTION("""COMPUTED_VALUE"""),4.0)</f>
        <v>4</v>
      </c>
      <c r="V8" s="52">
        <f>IFERROR(__xludf.DUMMYFUNCTION("""COMPUTED_VALUE"""),46.0)</f>
        <v>46</v>
      </c>
      <c r="W8" s="52">
        <f>IFERROR(__xludf.DUMMYFUNCTION("""COMPUTED_VALUE"""),96.0)</f>
        <v>96</v>
      </c>
    </row>
    <row r="9">
      <c r="A9" s="47">
        <v>7.0</v>
      </c>
      <c r="B9" s="52" t="str">
        <f>IFERROR(__xludf.DUMMYFUNCTION("""COMPUTED_VALUE"""),"Abbie Miller")</f>
        <v>Abbie Miller</v>
      </c>
      <c r="C9" s="52">
        <f>IFERROR(__xludf.DUMMYFUNCTION("""COMPUTED_VALUE"""),5.0)</f>
        <v>5</v>
      </c>
      <c r="D9" s="52">
        <f>IFERROR(__xludf.DUMMYFUNCTION("""COMPUTED_VALUE"""),6.0)</f>
        <v>6</v>
      </c>
      <c r="E9" s="52">
        <f>IFERROR(__xludf.DUMMYFUNCTION("""COMPUTED_VALUE"""),3.0)</f>
        <v>3</v>
      </c>
      <c r="F9" s="52">
        <f>IFERROR(__xludf.DUMMYFUNCTION("""COMPUTED_VALUE"""),7.0)</f>
        <v>7</v>
      </c>
      <c r="G9" s="52">
        <f>IFERROR(__xludf.DUMMYFUNCTION("""COMPUTED_VALUE"""),5.0)</f>
        <v>5</v>
      </c>
      <c r="H9" s="52">
        <f>IFERROR(__xludf.DUMMYFUNCTION("""COMPUTED_VALUE"""),7.0)</f>
        <v>7</v>
      </c>
      <c r="I9" s="52">
        <f>IFERROR(__xludf.DUMMYFUNCTION("""COMPUTED_VALUE"""),3.0)</f>
        <v>3</v>
      </c>
      <c r="J9" s="52">
        <f>IFERROR(__xludf.DUMMYFUNCTION("""COMPUTED_VALUE"""),3.0)</f>
        <v>3</v>
      </c>
      <c r="K9" s="52">
        <f>IFERROR(__xludf.DUMMYFUNCTION("""COMPUTED_VALUE"""),5.0)</f>
        <v>5</v>
      </c>
      <c r="L9" s="52">
        <f>IFERROR(__xludf.DUMMYFUNCTION("""COMPUTED_VALUE"""),44.0)</f>
        <v>44</v>
      </c>
      <c r="M9" s="52">
        <f>IFERROR(__xludf.DUMMYFUNCTION("""COMPUTED_VALUE"""),9.0)</f>
        <v>9</v>
      </c>
      <c r="N9" s="52">
        <f>IFERROR(__xludf.DUMMYFUNCTION("""COMPUTED_VALUE"""),6.0)</f>
        <v>6</v>
      </c>
      <c r="O9" s="52">
        <f>IFERROR(__xludf.DUMMYFUNCTION("""COMPUTED_VALUE"""),6.0)</f>
        <v>6</v>
      </c>
      <c r="P9" s="52">
        <f>IFERROR(__xludf.DUMMYFUNCTION("""COMPUTED_VALUE"""),3.0)</f>
        <v>3</v>
      </c>
      <c r="Q9" s="52">
        <f>IFERROR(__xludf.DUMMYFUNCTION("""COMPUTED_VALUE"""),5.0)</f>
        <v>5</v>
      </c>
      <c r="R9" s="52">
        <f>IFERROR(__xludf.DUMMYFUNCTION("""COMPUTED_VALUE"""),3.0)</f>
        <v>3</v>
      </c>
      <c r="S9" s="52">
        <f>IFERROR(__xludf.DUMMYFUNCTION("""COMPUTED_VALUE"""),4.0)</f>
        <v>4</v>
      </c>
      <c r="T9" s="52">
        <f>IFERROR(__xludf.DUMMYFUNCTION("""COMPUTED_VALUE"""),4.0)</f>
        <v>4</v>
      </c>
      <c r="U9" s="52">
        <f>IFERROR(__xludf.DUMMYFUNCTION("""COMPUTED_VALUE"""),4.0)</f>
        <v>4</v>
      </c>
      <c r="V9" s="52">
        <f>IFERROR(__xludf.DUMMYFUNCTION("""COMPUTED_VALUE"""),44.0)</f>
        <v>44</v>
      </c>
      <c r="W9" s="52">
        <f>IFERROR(__xludf.DUMMYFUNCTION("""COMPUTED_VALUE"""),88.0)</f>
        <v>88</v>
      </c>
    </row>
    <row r="10">
      <c r="A10" s="47">
        <v>8.0</v>
      </c>
      <c r="B10" s="52" t="str">
        <f>IFERROR(__xludf.DUMMYFUNCTION("""COMPUTED_VALUE"""),"Ally Laverty")</f>
        <v>Ally Laverty</v>
      </c>
      <c r="C10" s="52">
        <f>IFERROR(__xludf.DUMMYFUNCTION("""COMPUTED_VALUE"""),5.0)</f>
        <v>5</v>
      </c>
      <c r="D10" s="52">
        <f>IFERROR(__xludf.DUMMYFUNCTION("""COMPUTED_VALUE"""),6.0)</f>
        <v>6</v>
      </c>
      <c r="E10" s="52">
        <f>IFERROR(__xludf.DUMMYFUNCTION("""COMPUTED_VALUE"""),3.0)</f>
        <v>3</v>
      </c>
      <c r="F10" s="52">
        <f>IFERROR(__xludf.DUMMYFUNCTION("""COMPUTED_VALUE"""),5.0)</f>
        <v>5</v>
      </c>
      <c r="G10" s="52">
        <f>IFERROR(__xludf.DUMMYFUNCTION("""COMPUTED_VALUE"""),5.0)</f>
        <v>5</v>
      </c>
      <c r="H10" s="52">
        <f>IFERROR(__xludf.DUMMYFUNCTION("""COMPUTED_VALUE"""),6.0)</f>
        <v>6</v>
      </c>
      <c r="I10" s="52">
        <f>IFERROR(__xludf.DUMMYFUNCTION("""COMPUTED_VALUE"""),3.0)</f>
        <v>3</v>
      </c>
      <c r="J10" s="52">
        <f>IFERROR(__xludf.DUMMYFUNCTION("""COMPUTED_VALUE"""),4.0)</f>
        <v>4</v>
      </c>
      <c r="K10" s="52">
        <f>IFERROR(__xludf.DUMMYFUNCTION("""COMPUTED_VALUE"""),6.0)</f>
        <v>6</v>
      </c>
      <c r="L10" s="52">
        <f>IFERROR(__xludf.DUMMYFUNCTION("""COMPUTED_VALUE"""),43.0)</f>
        <v>43</v>
      </c>
      <c r="M10" s="52">
        <f>IFERROR(__xludf.DUMMYFUNCTION("""COMPUTED_VALUE"""),6.0)</f>
        <v>6</v>
      </c>
      <c r="N10" s="52">
        <f>IFERROR(__xludf.DUMMYFUNCTION("""COMPUTED_VALUE"""),4.0)</f>
        <v>4</v>
      </c>
      <c r="O10" s="52">
        <f>IFERROR(__xludf.DUMMYFUNCTION("""COMPUTED_VALUE"""),5.0)</f>
        <v>5</v>
      </c>
      <c r="P10" s="52">
        <f>IFERROR(__xludf.DUMMYFUNCTION("""COMPUTED_VALUE"""),4.0)</f>
        <v>4</v>
      </c>
      <c r="Q10" s="52">
        <f>IFERROR(__xludf.DUMMYFUNCTION("""COMPUTED_VALUE"""),3.0)</f>
        <v>3</v>
      </c>
      <c r="R10" s="52">
        <f>IFERROR(__xludf.DUMMYFUNCTION("""COMPUTED_VALUE"""),4.0)</f>
        <v>4</v>
      </c>
      <c r="S10" s="52">
        <f>IFERROR(__xludf.DUMMYFUNCTION("""COMPUTED_VALUE"""),9.0)</f>
        <v>9</v>
      </c>
      <c r="T10" s="52">
        <f>IFERROR(__xludf.DUMMYFUNCTION("""COMPUTED_VALUE"""),4.0)</f>
        <v>4</v>
      </c>
      <c r="U10" s="52">
        <f>IFERROR(__xludf.DUMMYFUNCTION("""COMPUTED_VALUE"""),5.0)</f>
        <v>5</v>
      </c>
      <c r="V10" s="52">
        <f>IFERROR(__xludf.DUMMYFUNCTION("""COMPUTED_VALUE"""),44.0)</f>
        <v>44</v>
      </c>
      <c r="W10" s="52">
        <f>IFERROR(__xludf.DUMMYFUNCTION("""COMPUTED_VALUE"""),87.0)</f>
        <v>87</v>
      </c>
    </row>
    <row r="11">
      <c r="A11" s="47">
        <v>9.0</v>
      </c>
      <c r="B11" s="52" t="str">
        <f>IFERROR(__xludf.DUMMYFUNCTION("""COMPUTED_VALUE"""),"Bailey Weg")</f>
        <v>Bailey Weg</v>
      </c>
      <c r="C11" s="52">
        <f>IFERROR(__xludf.DUMMYFUNCTION("""COMPUTED_VALUE"""),6.0)</f>
        <v>6</v>
      </c>
      <c r="D11" s="52">
        <f>IFERROR(__xludf.DUMMYFUNCTION("""COMPUTED_VALUE"""),5.0)</f>
        <v>5</v>
      </c>
      <c r="E11" s="52">
        <f>IFERROR(__xludf.DUMMYFUNCTION("""COMPUTED_VALUE"""),3.0)</f>
        <v>3</v>
      </c>
      <c r="F11" s="52">
        <f>IFERROR(__xludf.DUMMYFUNCTION("""COMPUTED_VALUE"""),5.0)</f>
        <v>5</v>
      </c>
      <c r="G11" s="52">
        <f>IFERROR(__xludf.DUMMYFUNCTION("""COMPUTED_VALUE"""),6.0)</f>
        <v>6</v>
      </c>
      <c r="H11" s="52">
        <f>IFERROR(__xludf.DUMMYFUNCTION("""COMPUTED_VALUE"""),5.0)</f>
        <v>5</v>
      </c>
      <c r="I11" s="52">
        <f>IFERROR(__xludf.DUMMYFUNCTION("""COMPUTED_VALUE"""),4.0)</f>
        <v>4</v>
      </c>
      <c r="J11" s="52">
        <f>IFERROR(__xludf.DUMMYFUNCTION("""COMPUTED_VALUE"""),6.0)</f>
        <v>6</v>
      </c>
      <c r="K11" s="52">
        <f>IFERROR(__xludf.DUMMYFUNCTION("""COMPUTED_VALUE"""),7.0)</f>
        <v>7</v>
      </c>
      <c r="L11" s="52">
        <f>IFERROR(__xludf.DUMMYFUNCTION("""COMPUTED_VALUE"""),47.0)</f>
        <v>47</v>
      </c>
      <c r="M11" s="52">
        <f>IFERROR(__xludf.DUMMYFUNCTION("""COMPUTED_VALUE"""),7.0)</f>
        <v>7</v>
      </c>
      <c r="N11" s="52">
        <f>IFERROR(__xludf.DUMMYFUNCTION("""COMPUTED_VALUE"""),6.0)</f>
        <v>6</v>
      </c>
      <c r="O11" s="52">
        <f>IFERROR(__xludf.DUMMYFUNCTION("""COMPUTED_VALUE"""),5.0)</f>
        <v>5</v>
      </c>
      <c r="P11" s="52">
        <f>IFERROR(__xludf.DUMMYFUNCTION("""COMPUTED_VALUE"""),5.0)</f>
        <v>5</v>
      </c>
      <c r="Q11" s="52">
        <f>IFERROR(__xludf.DUMMYFUNCTION("""COMPUTED_VALUE"""),5.0)</f>
        <v>5</v>
      </c>
      <c r="R11" s="52">
        <f>IFERROR(__xludf.DUMMYFUNCTION("""COMPUTED_VALUE"""),4.0)</f>
        <v>4</v>
      </c>
      <c r="S11" s="52">
        <f>IFERROR(__xludf.DUMMYFUNCTION("""COMPUTED_VALUE"""),6.0)</f>
        <v>6</v>
      </c>
      <c r="T11" s="52">
        <f>IFERROR(__xludf.DUMMYFUNCTION("""COMPUTED_VALUE"""),4.0)</f>
        <v>4</v>
      </c>
      <c r="U11" s="52">
        <f>IFERROR(__xludf.DUMMYFUNCTION("""COMPUTED_VALUE"""),5.0)</f>
        <v>5</v>
      </c>
      <c r="V11" s="52">
        <f>IFERROR(__xludf.DUMMYFUNCTION("""COMPUTED_VALUE"""),47.0)</f>
        <v>47</v>
      </c>
      <c r="W11" s="52">
        <f>IFERROR(__xludf.DUMMYFUNCTION("""COMPUTED_VALUE"""),94.0)</f>
        <v>94</v>
      </c>
    </row>
    <row r="12">
      <c r="A12" s="47">
        <v>10.0</v>
      </c>
      <c r="B12" s="52" t="str">
        <f>IFERROR(__xludf.DUMMYFUNCTION("""COMPUTED_VALUE"""),"Lindsey Belnap")</f>
        <v>Lindsey Belnap</v>
      </c>
      <c r="C12" s="52">
        <f>IFERROR(__xludf.DUMMYFUNCTION("""COMPUTED_VALUE"""),4.0)</f>
        <v>4</v>
      </c>
      <c r="D12" s="52">
        <f>IFERROR(__xludf.DUMMYFUNCTION("""COMPUTED_VALUE"""),6.0)</f>
        <v>6</v>
      </c>
      <c r="E12" s="52">
        <f>IFERROR(__xludf.DUMMYFUNCTION("""COMPUTED_VALUE"""),4.0)</f>
        <v>4</v>
      </c>
      <c r="F12" s="52">
        <f>IFERROR(__xludf.DUMMYFUNCTION("""COMPUTED_VALUE"""),6.0)</f>
        <v>6</v>
      </c>
      <c r="G12" s="52">
        <f>IFERROR(__xludf.DUMMYFUNCTION("""COMPUTED_VALUE"""),6.0)</f>
        <v>6</v>
      </c>
      <c r="H12" s="52">
        <f>IFERROR(__xludf.DUMMYFUNCTION("""COMPUTED_VALUE"""),6.0)</f>
        <v>6</v>
      </c>
      <c r="I12" s="52">
        <f>IFERROR(__xludf.DUMMYFUNCTION("""COMPUTED_VALUE"""),4.0)</f>
        <v>4</v>
      </c>
      <c r="J12" s="52">
        <f>IFERROR(__xludf.DUMMYFUNCTION("""COMPUTED_VALUE"""),5.0)</f>
        <v>5</v>
      </c>
      <c r="K12" s="52">
        <f>IFERROR(__xludf.DUMMYFUNCTION("""COMPUTED_VALUE"""),6.0)</f>
        <v>6</v>
      </c>
      <c r="L12" s="52">
        <f>IFERROR(__xludf.DUMMYFUNCTION("""COMPUTED_VALUE"""),47.0)</f>
        <v>47</v>
      </c>
      <c r="M12" s="52">
        <f>IFERROR(__xludf.DUMMYFUNCTION("""COMPUTED_VALUE"""),6.0)</f>
        <v>6</v>
      </c>
      <c r="N12" s="52">
        <f>IFERROR(__xludf.DUMMYFUNCTION("""COMPUTED_VALUE"""),4.0)</f>
        <v>4</v>
      </c>
      <c r="O12" s="52">
        <f>IFERROR(__xludf.DUMMYFUNCTION("""COMPUTED_VALUE"""),6.0)</f>
        <v>6</v>
      </c>
      <c r="P12" s="52">
        <f>IFERROR(__xludf.DUMMYFUNCTION("""COMPUTED_VALUE"""),6.0)</f>
        <v>6</v>
      </c>
      <c r="Q12" s="52">
        <f>IFERROR(__xludf.DUMMYFUNCTION("""COMPUTED_VALUE"""),5.0)</f>
        <v>5</v>
      </c>
      <c r="R12" s="52">
        <f>IFERROR(__xludf.DUMMYFUNCTION("""COMPUTED_VALUE"""),4.0)</f>
        <v>4</v>
      </c>
      <c r="S12" s="52">
        <f>IFERROR(__xludf.DUMMYFUNCTION("""COMPUTED_VALUE"""),6.0)</f>
        <v>6</v>
      </c>
      <c r="T12" s="52">
        <f>IFERROR(__xludf.DUMMYFUNCTION("""COMPUTED_VALUE"""),3.0)</f>
        <v>3</v>
      </c>
      <c r="U12" s="52">
        <f>IFERROR(__xludf.DUMMYFUNCTION("""COMPUTED_VALUE"""),5.0)</f>
        <v>5</v>
      </c>
      <c r="V12" s="52">
        <f>IFERROR(__xludf.DUMMYFUNCTION("""COMPUTED_VALUE"""),45.0)</f>
        <v>45</v>
      </c>
      <c r="W12" s="52">
        <f>IFERROR(__xludf.DUMMYFUNCTION("""COMPUTED_VALUE"""),92.0)</f>
        <v>92</v>
      </c>
    </row>
    <row r="13">
      <c r="A13" s="47">
        <v>11.0</v>
      </c>
      <c r="B13" s="52" t="str">
        <f>IFERROR(__xludf.DUMMYFUNCTION("""COMPUTED_VALUE"""),"Olivia Sorlie")</f>
        <v>Olivia Sorlie</v>
      </c>
      <c r="C13" s="52">
        <f>IFERROR(__xludf.DUMMYFUNCTION("""COMPUTED_VALUE"""),5.0)</f>
        <v>5</v>
      </c>
      <c r="D13" s="52">
        <f>IFERROR(__xludf.DUMMYFUNCTION("""COMPUTED_VALUE"""),7.0)</f>
        <v>7</v>
      </c>
      <c r="E13" s="52">
        <f>IFERROR(__xludf.DUMMYFUNCTION("""COMPUTED_VALUE"""),4.0)</f>
        <v>4</v>
      </c>
      <c r="F13" s="52">
        <f>IFERROR(__xludf.DUMMYFUNCTION("""COMPUTED_VALUE"""),4.0)</f>
        <v>4</v>
      </c>
      <c r="G13" s="52">
        <f>IFERROR(__xludf.DUMMYFUNCTION("""COMPUTED_VALUE"""),5.0)</f>
        <v>5</v>
      </c>
      <c r="H13" s="52">
        <f>IFERROR(__xludf.DUMMYFUNCTION("""COMPUTED_VALUE"""),4.0)</f>
        <v>4</v>
      </c>
      <c r="I13" s="52">
        <f>IFERROR(__xludf.DUMMYFUNCTION("""COMPUTED_VALUE"""),5.0)</f>
        <v>5</v>
      </c>
      <c r="J13" s="52">
        <f>IFERROR(__xludf.DUMMYFUNCTION("""COMPUTED_VALUE"""),4.0)</f>
        <v>4</v>
      </c>
      <c r="K13" s="52">
        <f>IFERROR(__xludf.DUMMYFUNCTION("""COMPUTED_VALUE"""),5.0)</f>
        <v>5</v>
      </c>
      <c r="L13" s="52">
        <f>IFERROR(__xludf.DUMMYFUNCTION("""COMPUTED_VALUE"""),43.0)</f>
        <v>43</v>
      </c>
      <c r="M13" s="52">
        <f>IFERROR(__xludf.DUMMYFUNCTION("""COMPUTED_VALUE"""),8.0)</f>
        <v>8</v>
      </c>
      <c r="N13" s="52">
        <f>IFERROR(__xludf.DUMMYFUNCTION("""COMPUTED_VALUE"""),5.0)</f>
        <v>5</v>
      </c>
      <c r="O13" s="52">
        <f>IFERROR(__xludf.DUMMYFUNCTION("""COMPUTED_VALUE"""),4.0)</f>
        <v>4</v>
      </c>
      <c r="P13" s="52">
        <f>IFERROR(__xludf.DUMMYFUNCTION("""COMPUTED_VALUE"""),3.0)</f>
        <v>3</v>
      </c>
      <c r="Q13" s="52">
        <f>IFERROR(__xludf.DUMMYFUNCTION("""COMPUTED_VALUE"""),5.0)</f>
        <v>5</v>
      </c>
      <c r="R13" s="52">
        <f>IFERROR(__xludf.DUMMYFUNCTION("""COMPUTED_VALUE"""),5.0)</f>
        <v>5</v>
      </c>
      <c r="S13" s="52">
        <f>IFERROR(__xludf.DUMMYFUNCTION("""COMPUTED_VALUE"""),7.0)</f>
        <v>7</v>
      </c>
      <c r="T13" s="52">
        <f>IFERROR(__xludf.DUMMYFUNCTION("""COMPUTED_VALUE"""),4.0)</f>
        <v>4</v>
      </c>
      <c r="U13" s="52">
        <f>IFERROR(__xludf.DUMMYFUNCTION("""COMPUTED_VALUE"""),6.0)</f>
        <v>6</v>
      </c>
      <c r="V13" s="52">
        <f>IFERROR(__xludf.DUMMYFUNCTION("""COMPUTED_VALUE"""),47.0)</f>
        <v>47</v>
      </c>
      <c r="W13" s="52">
        <f>IFERROR(__xludf.DUMMYFUNCTION("""COMPUTED_VALUE"""),90.0)</f>
        <v>90</v>
      </c>
    </row>
    <row r="14">
      <c r="A14" s="47">
        <v>12.0</v>
      </c>
      <c r="B14" s="52" t="str">
        <f>IFERROR(__xludf.DUMMYFUNCTION("""COMPUTED_VALUE"""),"Allison Witt")</f>
        <v>Allison Witt</v>
      </c>
      <c r="C14" s="52">
        <f>IFERROR(__xludf.DUMMYFUNCTION("""COMPUTED_VALUE"""),5.0)</f>
        <v>5</v>
      </c>
      <c r="D14" s="52">
        <f>IFERROR(__xludf.DUMMYFUNCTION("""COMPUTED_VALUE"""),6.0)</f>
        <v>6</v>
      </c>
      <c r="E14" s="52">
        <f>IFERROR(__xludf.DUMMYFUNCTION("""COMPUTED_VALUE"""),3.0)</f>
        <v>3</v>
      </c>
      <c r="F14" s="52">
        <f>IFERROR(__xludf.DUMMYFUNCTION("""COMPUTED_VALUE"""),4.0)</f>
        <v>4</v>
      </c>
      <c r="G14" s="52">
        <f>IFERROR(__xludf.DUMMYFUNCTION("""COMPUTED_VALUE"""),5.0)</f>
        <v>5</v>
      </c>
      <c r="H14" s="52">
        <f>IFERROR(__xludf.DUMMYFUNCTION("""COMPUTED_VALUE"""),6.0)</f>
        <v>6</v>
      </c>
      <c r="I14" s="52">
        <f>IFERROR(__xludf.DUMMYFUNCTION("""COMPUTED_VALUE"""),4.0)</f>
        <v>4</v>
      </c>
      <c r="J14" s="52">
        <f>IFERROR(__xludf.DUMMYFUNCTION("""COMPUTED_VALUE"""),5.0)</f>
        <v>5</v>
      </c>
      <c r="K14" s="52">
        <f>IFERROR(__xludf.DUMMYFUNCTION("""COMPUTED_VALUE"""),5.0)</f>
        <v>5</v>
      </c>
      <c r="L14" s="52">
        <f>IFERROR(__xludf.DUMMYFUNCTION("""COMPUTED_VALUE"""),43.0)</f>
        <v>43</v>
      </c>
      <c r="M14" s="52">
        <f>IFERROR(__xludf.DUMMYFUNCTION("""COMPUTED_VALUE"""),7.0)</f>
        <v>7</v>
      </c>
      <c r="N14" s="52">
        <f>IFERROR(__xludf.DUMMYFUNCTION("""COMPUTED_VALUE"""),5.0)</f>
        <v>5</v>
      </c>
      <c r="O14" s="52">
        <f>IFERROR(__xludf.DUMMYFUNCTION("""COMPUTED_VALUE"""),7.0)</f>
        <v>7</v>
      </c>
      <c r="P14" s="52">
        <f>IFERROR(__xludf.DUMMYFUNCTION("""COMPUTED_VALUE"""),4.0)</f>
        <v>4</v>
      </c>
      <c r="Q14" s="52">
        <f>IFERROR(__xludf.DUMMYFUNCTION("""COMPUTED_VALUE"""),5.0)</f>
        <v>5</v>
      </c>
      <c r="R14" s="52">
        <f>IFERROR(__xludf.DUMMYFUNCTION("""COMPUTED_VALUE"""),6.0)</f>
        <v>6</v>
      </c>
      <c r="S14" s="52">
        <f>IFERROR(__xludf.DUMMYFUNCTION("""COMPUTED_VALUE"""),6.0)</f>
        <v>6</v>
      </c>
      <c r="T14" s="52">
        <f>IFERROR(__xludf.DUMMYFUNCTION("""COMPUTED_VALUE"""),3.0)</f>
        <v>3</v>
      </c>
      <c r="U14" s="52">
        <f>IFERROR(__xludf.DUMMYFUNCTION("""COMPUTED_VALUE"""),6.0)</f>
        <v>6</v>
      </c>
      <c r="V14" s="52">
        <f>IFERROR(__xludf.DUMMYFUNCTION("""COMPUTED_VALUE"""),49.0)</f>
        <v>49</v>
      </c>
      <c r="W14" s="52">
        <f>IFERROR(__xludf.DUMMYFUNCTION("""COMPUTED_VALUE"""),92.0)</f>
        <v>92</v>
      </c>
    </row>
    <row r="15">
      <c r="A15" s="47">
        <v>13.0</v>
      </c>
      <c r="B15" s="52" t="str">
        <f>IFERROR(__xludf.DUMMYFUNCTION("""COMPUTED_VALUE"""),"Libby Douma")</f>
        <v>Libby Douma</v>
      </c>
      <c r="C15" s="52">
        <f>IFERROR(__xludf.DUMMYFUNCTION("""COMPUTED_VALUE"""),6.0)</f>
        <v>6</v>
      </c>
      <c r="D15" s="52">
        <f>IFERROR(__xludf.DUMMYFUNCTION("""COMPUTED_VALUE"""),6.0)</f>
        <v>6</v>
      </c>
      <c r="E15" s="52">
        <f>IFERROR(__xludf.DUMMYFUNCTION("""COMPUTED_VALUE"""),5.0)</f>
        <v>5</v>
      </c>
      <c r="F15" s="52">
        <f>IFERROR(__xludf.DUMMYFUNCTION("""COMPUTED_VALUE"""),6.0)</f>
        <v>6</v>
      </c>
      <c r="G15" s="52">
        <f>IFERROR(__xludf.DUMMYFUNCTION("""COMPUTED_VALUE"""),5.0)</f>
        <v>5</v>
      </c>
      <c r="H15" s="52">
        <f>IFERROR(__xludf.DUMMYFUNCTION("""COMPUTED_VALUE"""),4.0)</f>
        <v>4</v>
      </c>
      <c r="I15" s="52">
        <f>IFERROR(__xludf.DUMMYFUNCTION("""COMPUTED_VALUE"""),3.0)</f>
        <v>3</v>
      </c>
      <c r="J15" s="52">
        <f>IFERROR(__xludf.DUMMYFUNCTION("""COMPUTED_VALUE"""),5.0)</f>
        <v>5</v>
      </c>
      <c r="K15" s="52">
        <f>IFERROR(__xludf.DUMMYFUNCTION("""COMPUTED_VALUE"""),7.0)</f>
        <v>7</v>
      </c>
      <c r="L15" s="52">
        <f>IFERROR(__xludf.DUMMYFUNCTION("""COMPUTED_VALUE"""),47.0)</f>
        <v>47</v>
      </c>
      <c r="M15" s="52">
        <f>IFERROR(__xludf.DUMMYFUNCTION("""COMPUTED_VALUE"""),7.0)</f>
        <v>7</v>
      </c>
      <c r="N15" s="52">
        <f>IFERROR(__xludf.DUMMYFUNCTION("""COMPUTED_VALUE"""),5.0)</f>
        <v>5</v>
      </c>
      <c r="O15" s="52">
        <f>IFERROR(__xludf.DUMMYFUNCTION("""COMPUTED_VALUE"""),4.0)</f>
        <v>4</v>
      </c>
      <c r="P15" s="52">
        <f>IFERROR(__xludf.DUMMYFUNCTION("""COMPUTED_VALUE"""),4.0)</f>
        <v>4</v>
      </c>
      <c r="Q15" s="52">
        <f>IFERROR(__xludf.DUMMYFUNCTION("""COMPUTED_VALUE"""),6.0)</f>
        <v>6</v>
      </c>
      <c r="R15" s="52">
        <f>IFERROR(__xludf.DUMMYFUNCTION("""COMPUTED_VALUE"""),5.0)</f>
        <v>5</v>
      </c>
      <c r="S15" s="52">
        <f>IFERROR(__xludf.DUMMYFUNCTION("""COMPUTED_VALUE"""),5.0)</f>
        <v>5</v>
      </c>
      <c r="T15" s="52">
        <f>IFERROR(__xludf.DUMMYFUNCTION("""COMPUTED_VALUE"""),3.0)</f>
        <v>3</v>
      </c>
      <c r="U15" s="52">
        <f>IFERROR(__xludf.DUMMYFUNCTION("""COMPUTED_VALUE"""),4.0)</f>
        <v>4</v>
      </c>
      <c r="V15" s="52">
        <f>IFERROR(__xludf.DUMMYFUNCTION("""COMPUTED_VALUE"""),43.0)</f>
        <v>43</v>
      </c>
      <c r="W15" s="52">
        <f>IFERROR(__xludf.DUMMYFUNCTION("""COMPUTED_VALUE"""),90.0)</f>
        <v>90</v>
      </c>
    </row>
    <row r="16">
      <c r="A16" s="47">
        <v>14.0</v>
      </c>
      <c r="B16" s="52" t="str">
        <f>IFERROR(__xludf.DUMMYFUNCTION("""COMPUTED_VALUE"""),"Maddison Babbitt")</f>
        <v>Maddison Babbitt</v>
      </c>
      <c r="C16" s="52">
        <f>IFERROR(__xludf.DUMMYFUNCTION("""COMPUTED_VALUE"""),5.0)</f>
        <v>5</v>
      </c>
      <c r="D16" s="52">
        <f>IFERROR(__xludf.DUMMYFUNCTION("""COMPUTED_VALUE"""),9.0)</f>
        <v>9</v>
      </c>
      <c r="E16" s="52">
        <f>IFERROR(__xludf.DUMMYFUNCTION("""COMPUTED_VALUE"""),3.0)</f>
        <v>3</v>
      </c>
      <c r="F16" s="52">
        <f>IFERROR(__xludf.DUMMYFUNCTION("""COMPUTED_VALUE"""),9.0)</f>
        <v>9</v>
      </c>
      <c r="G16" s="52">
        <f>IFERROR(__xludf.DUMMYFUNCTION("""COMPUTED_VALUE"""),5.0)</f>
        <v>5</v>
      </c>
      <c r="H16" s="52">
        <f>IFERROR(__xludf.DUMMYFUNCTION("""COMPUTED_VALUE"""),7.0)</f>
        <v>7</v>
      </c>
      <c r="I16" s="52">
        <f>IFERROR(__xludf.DUMMYFUNCTION("""COMPUTED_VALUE"""),6.0)</f>
        <v>6</v>
      </c>
      <c r="J16" s="52">
        <f>IFERROR(__xludf.DUMMYFUNCTION("""COMPUTED_VALUE"""),7.0)</f>
        <v>7</v>
      </c>
      <c r="K16" s="52">
        <f>IFERROR(__xludf.DUMMYFUNCTION("""COMPUTED_VALUE"""),8.0)</f>
        <v>8</v>
      </c>
      <c r="L16" s="52">
        <f>IFERROR(__xludf.DUMMYFUNCTION("""COMPUTED_VALUE"""),59.0)</f>
        <v>59</v>
      </c>
      <c r="M16" s="52">
        <f>IFERROR(__xludf.DUMMYFUNCTION("""COMPUTED_VALUE"""),8.0)</f>
        <v>8</v>
      </c>
      <c r="N16" s="52">
        <f>IFERROR(__xludf.DUMMYFUNCTION("""COMPUTED_VALUE"""),7.0)</f>
        <v>7</v>
      </c>
      <c r="O16" s="52">
        <f>IFERROR(__xludf.DUMMYFUNCTION("""COMPUTED_VALUE"""),8.0)</f>
        <v>8</v>
      </c>
      <c r="P16" s="52">
        <f>IFERROR(__xludf.DUMMYFUNCTION("""COMPUTED_VALUE"""),7.0)</f>
        <v>7</v>
      </c>
      <c r="Q16" s="52">
        <f>IFERROR(__xludf.DUMMYFUNCTION("""COMPUTED_VALUE"""),6.0)</f>
        <v>6</v>
      </c>
      <c r="R16" s="52">
        <f>IFERROR(__xludf.DUMMYFUNCTION("""COMPUTED_VALUE"""),6.0)</f>
        <v>6</v>
      </c>
      <c r="S16" s="52">
        <f>IFERROR(__xludf.DUMMYFUNCTION("""COMPUTED_VALUE"""),7.0)</f>
        <v>7</v>
      </c>
      <c r="T16" s="52">
        <f>IFERROR(__xludf.DUMMYFUNCTION("""COMPUTED_VALUE"""),6.0)</f>
        <v>6</v>
      </c>
      <c r="U16" s="52">
        <f>IFERROR(__xludf.DUMMYFUNCTION("""COMPUTED_VALUE"""),6.0)</f>
        <v>6</v>
      </c>
      <c r="V16" s="52">
        <f>IFERROR(__xludf.DUMMYFUNCTION("""COMPUTED_VALUE"""),61.0)</f>
        <v>61</v>
      </c>
      <c r="W16" s="52">
        <f>IFERROR(__xludf.DUMMYFUNCTION("""COMPUTED_VALUE"""),120.0)</f>
        <v>120</v>
      </c>
    </row>
    <row r="17">
      <c r="A17" s="47">
        <v>15.0</v>
      </c>
      <c r="B17" s="52" t="str">
        <f>IFERROR(__xludf.DUMMYFUNCTION("""COMPUTED_VALUE"""),"Kelly Baade")</f>
        <v>Kelly Baade</v>
      </c>
      <c r="C17" s="52">
        <f>IFERROR(__xludf.DUMMYFUNCTION("""COMPUTED_VALUE"""),5.0)</f>
        <v>5</v>
      </c>
      <c r="D17" s="52">
        <f>IFERROR(__xludf.DUMMYFUNCTION("""COMPUTED_VALUE"""),9.0)</f>
        <v>9</v>
      </c>
      <c r="E17" s="52">
        <f>IFERROR(__xludf.DUMMYFUNCTION("""COMPUTED_VALUE"""),2.0)</f>
        <v>2</v>
      </c>
      <c r="F17" s="52">
        <f>IFERROR(__xludf.DUMMYFUNCTION("""COMPUTED_VALUE"""),6.0)</f>
        <v>6</v>
      </c>
      <c r="G17" s="52">
        <f>IFERROR(__xludf.DUMMYFUNCTION("""COMPUTED_VALUE"""),6.0)</f>
        <v>6</v>
      </c>
      <c r="H17" s="52">
        <f>IFERROR(__xludf.DUMMYFUNCTION("""COMPUTED_VALUE"""),5.0)</f>
        <v>5</v>
      </c>
      <c r="I17" s="52">
        <f>IFERROR(__xludf.DUMMYFUNCTION("""COMPUTED_VALUE"""),4.0)</f>
        <v>4</v>
      </c>
      <c r="J17" s="52">
        <f>IFERROR(__xludf.DUMMYFUNCTION("""COMPUTED_VALUE"""),4.0)</f>
        <v>4</v>
      </c>
      <c r="K17" s="52">
        <f>IFERROR(__xludf.DUMMYFUNCTION("""COMPUTED_VALUE"""),4.0)</f>
        <v>4</v>
      </c>
      <c r="L17" s="52">
        <f>IFERROR(__xludf.DUMMYFUNCTION("""COMPUTED_VALUE"""),45.0)</f>
        <v>45</v>
      </c>
      <c r="M17" s="52">
        <f>IFERROR(__xludf.DUMMYFUNCTION("""COMPUTED_VALUE"""),10.0)</f>
        <v>10</v>
      </c>
      <c r="N17" s="52">
        <f>IFERROR(__xludf.DUMMYFUNCTION("""COMPUTED_VALUE"""),5.0)</f>
        <v>5</v>
      </c>
      <c r="O17" s="52">
        <f>IFERROR(__xludf.DUMMYFUNCTION("""COMPUTED_VALUE"""),7.0)</f>
        <v>7</v>
      </c>
      <c r="P17" s="52">
        <f>IFERROR(__xludf.DUMMYFUNCTION("""COMPUTED_VALUE"""),4.0)</f>
        <v>4</v>
      </c>
      <c r="Q17" s="52">
        <f>IFERROR(__xludf.DUMMYFUNCTION("""COMPUTED_VALUE"""),5.0)</f>
        <v>5</v>
      </c>
      <c r="R17" s="52">
        <f>IFERROR(__xludf.DUMMYFUNCTION("""COMPUTED_VALUE"""),5.0)</f>
        <v>5</v>
      </c>
      <c r="S17" s="52">
        <f>IFERROR(__xludf.DUMMYFUNCTION("""COMPUTED_VALUE"""),6.0)</f>
        <v>6</v>
      </c>
      <c r="T17" s="52">
        <f>IFERROR(__xludf.DUMMYFUNCTION("""COMPUTED_VALUE"""),3.0)</f>
        <v>3</v>
      </c>
      <c r="U17" s="52">
        <f>IFERROR(__xludf.DUMMYFUNCTION("""COMPUTED_VALUE"""),4.0)</f>
        <v>4</v>
      </c>
      <c r="V17" s="52">
        <f>IFERROR(__xludf.DUMMYFUNCTION("""COMPUTED_VALUE"""),49.0)</f>
        <v>49</v>
      </c>
      <c r="W17" s="52">
        <f>IFERROR(__xludf.DUMMYFUNCTION("""COMPUTED_VALUE"""),94.0)</f>
        <v>94</v>
      </c>
    </row>
    <row r="18">
      <c r="A18" s="47">
        <v>16.0</v>
      </c>
      <c r="B18" s="52" t="str">
        <f>IFERROR(__xludf.DUMMYFUNCTION("""COMPUTED_VALUE"""),"Caroline Garcia")</f>
        <v>Caroline Garcia</v>
      </c>
      <c r="C18" s="52">
        <f>IFERROR(__xludf.DUMMYFUNCTION("""COMPUTED_VALUE"""),4.0)</f>
        <v>4</v>
      </c>
      <c r="D18" s="52">
        <f>IFERROR(__xludf.DUMMYFUNCTION("""COMPUTED_VALUE"""),7.0)</f>
        <v>7</v>
      </c>
      <c r="E18" s="52">
        <f>IFERROR(__xludf.DUMMYFUNCTION("""COMPUTED_VALUE"""),3.0)</f>
        <v>3</v>
      </c>
      <c r="F18" s="52">
        <f>IFERROR(__xludf.DUMMYFUNCTION("""COMPUTED_VALUE"""),5.0)</f>
        <v>5</v>
      </c>
      <c r="G18" s="52">
        <f>IFERROR(__xludf.DUMMYFUNCTION("""COMPUTED_VALUE"""),4.0)</f>
        <v>4</v>
      </c>
      <c r="H18" s="52">
        <f>IFERROR(__xludf.DUMMYFUNCTION("""COMPUTED_VALUE"""),5.0)</f>
        <v>5</v>
      </c>
      <c r="I18" s="52">
        <f>IFERROR(__xludf.DUMMYFUNCTION("""COMPUTED_VALUE"""),4.0)</f>
        <v>4</v>
      </c>
      <c r="J18" s="52">
        <f>IFERROR(__xludf.DUMMYFUNCTION("""COMPUTED_VALUE"""),5.0)</f>
        <v>5</v>
      </c>
      <c r="K18" s="52">
        <f>IFERROR(__xludf.DUMMYFUNCTION("""COMPUTED_VALUE"""),6.0)</f>
        <v>6</v>
      </c>
      <c r="L18" s="52">
        <f>IFERROR(__xludf.DUMMYFUNCTION("""COMPUTED_VALUE"""),43.0)</f>
        <v>43</v>
      </c>
      <c r="M18" s="52">
        <f>IFERROR(__xludf.DUMMYFUNCTION("""COMPUTED_VALUE"""),7.0)</f>
        <v>7</v>
      </c>
      <c r="N18" s="52">
        <f>IFERROR(__xludf.DUMMYFUNCTION("""COMPUTED_VALUE"""),5.0)</f>
        <v>5</v>
      </c>
      <c r="O18" s="52">
        <f>IFERROR(__xludf.DUMMYFUNCTION("""COMPUTED_VALUE"""),5.0)</f>
        <v>5</v>
      </c>
      <c r="P18" s="52">
        <f>IFERROR(__xludf.DUMMYFUNCTION("""COMPUTED_VALUE"""),3.0)</f>
        <v>3</v>
      </c>
      <c r="Q18" s="52">
        <f>IFERROR(__xludf.DUMMYFUNCTION("""COMPUTED_VALUE"""),6.0)</f>
        <v>6</v>
      </c>
      <c r="R18" s="52">
        <f>IFERROR(__xludf.DUMMYFUNCTION("""COMPUTED_VALUE"""),5.0)</f>
        <v>5</v>
      </c>
      <c r="S18" s="52">
        <f>IFERROR(__xludf.DUMMYFUNCTION("""COMPUTED_VALUE"""),6.0)</f>
        <v>6</v>
      </c>
      <c r="T18" s="52">
        <f>IFERROR(__xludf.DUMMYFUNCTION("""COMPUTED_VALUE"""),4.0)</f>
        <v>4</v>
      </c>
      <c r="U18" s="52">
        <f>IFERROR(__xludf.DUMMYFUNCTION("""COMPUTED_VALUE"""),5.0)</f>
        <v>5</v>
      </c>
      <c r="V18" s="52">
        <f>IFERROR(__xludf.DUMMYFUNCTION("""COMPUTED_VALUE"""),46.0)</f>
        <v>46</v>
      </c>
      <c r="W18" s="52">
        <f>IFERROR(__xludf.DUMMYFUNCTION("""COMPUTED_VALUE"""),89.0)</f>
        <v>89</v>
      </c>
    </row>
    <row r="19">
      <c r="A19" s="47">
        <v>17.0</v>
      </c>
      <c r="B19" s="52" t="str">
        <f>IFERROR(__xludf.DUMMYFUNCTION("""COMPUTED_VALUE"""),"Emily Knoche")</f>
        <v>Emily Knoche</v>
      </c>
      <c r="C19" s="52">
        <f>IFERROR(__xludf.DUMMYFUNCTION("""COMPUTED_VALUE"""),5.0)</f>
        <v>5</v>
      </c>
      <c r="D19" s="52">
        <f>IFERROR(__xludf.DUMMYFUNCTION("""COMPUTED_VALUE"""),8.0)</f>
        <v>8</v>
      </c>
      <c r="E19" s="52">
        <f>IFERROR(__xludf.DUMMYFUNCTION("""COMPUTED_VALUE"""),4.0)</f>
        <v>4</v>
      </c>
      <c r="F19" s="52">
        <f>IFERROR(__xludf.DUMMYFUNCTION("""COMPUTED_VALUE"""),4.0)</f>
        <v>4</v>
      </c>
      <c r="G19" s="52">
        <f>IFERROR(__xludf.DUMMYFUNCTION("""COMPUTED_VALUE"""),4.0)</f>
        <v>4</v>
      </c>
      <c r="H19" s="52">
        <f>IFERROR(__xludf.DUMMYFUNCTION("""COMPUTED_VALUE"""),7.0)</f>
        <v>7</v>
      </c>
      <c r="I19" s="52">
        <f>IFERROR(__xludf.DUMMYFUNCTION("""COMPUTED_VALUE"""),4.0)</f>
        <v>4</v>
      </c>
      <c r="J19" s="52">
        <f>IFERROR(__xludf.DUMMYFUNCTION("""COMPUTED_VALUE"""),4.0)</f>
        <v>4</v>
      </c>
      <c r="K19" s="52">
        <f>IFERROR(__xludf.DUMMYFUNCTION("""COMPUTED_VALUE"""),4.0)</f>
        <v>4</v>
      </c>
      <c r="L19" s="52">
        <f>IFERROR(__xludf.DUMMYFUNCTION("""COMPUTED_VALUE"""),44.0)</f>
        <v>44</v>
      </c>
      <c r="M19" s="52">
        <f>IFERROR(__xludf.DUMMYFUNCTION("""COMPUTED_VALUE"""),8.0)</f>
        <v>8</v>
      </c>
      <c r="N19" s="52">
        <f>IFERROR(__xludf.DUMMYFUNCTION("""COMPUTED_VALUE"""),4.0)</f>
        <v>4</v>
      </c>
      <c r="O19" s="52">
        <f>IFERROR(__xludf.DUMMYFUNCTION("""COMPUTED_VALUE"""),4.0)</f>
        <v>4</v>
      </c>
      <c r="P19" s="52">
        <f>IFERROR(__xludf.DUMMYFUNCTION("""COMPUTED_VALUE"""),4.0)</f>
        <v>4</v>
      </c>
      <c r="Q19" s="52">
        <f>IFERROR(__xludf.DUMMYFUNCTION("""COMPUTED_VALUE"""),4.0)</f>
        <v>4</v>
      </c>
      <c r="R19" s="52">
        <f>IFERROR(__xludf.DUMMYFUNCTION("""COMPUTED_VALUE"""),4.0)</f>
        <v>4</v>
      </c>
      <c r="S19" s="52">
        <f>IFERROR(__xludf.DUMMYFUNCTION("""COMPUTED_VALUE"""),5.0)</f>
        <v>5</v>
      </c>
      <c r="T19" s="52">
        <f>IFERROR(__xludf.DUMMYFUNCTION("""COMPUTED_VALUE"""),4.0)</f>
        <v>4</v>
      </c>
      <c r="U19" s="52">
        <f>IFERROR(__xludf.DUMMYFUNCTION("""COMPUTED_VALUE"""),3.0)</f>
        <v>3</v>
      </c>
      <c r="V19" s="52">
        <f>IFERROR(__xludf.DUMMYFUNCTION("""COMPUTED_VALUE"""),40.0)</f>
        <v>40</v>
      </c>
      <c r="W19" s="52">
        <f>IFERROR(__xludf.DUMMYFUNCTION("""COMPUTED_VALUE"""),84.0)</f>
        <v>84</v>
      </c>
    </row>
    <row r="20">
      <c r="A20" s="47">
        <v>18.0</v>
      </c>
      <c r="B20" s="52" t="str">
        <f>IFERROR(__xludf.DUMMYFUNCTION("""COMPUTED_VALUE"""),"Olivia Hopkins")</f>
        <v>Olivia Hopkins</v>
      </c>
      <c r="C20" s="52">
        <f>IFERROR(__xludf.DUMMYFUNCTION("""COMPUTED_VALUE"""),7.0)</f>
        <v>7</v>
      </c>
      <c r="D20" s="52">
        <f>IFERROR(__xludf.DUMMYFUNCTION("""COMPUTED_VALUE"""),5.0)</f>
        <v>5</v>
      </c>
      <c r="E20" s="52">
        <f>IFERROR(__xludf.DUMMYFUNCTION("""COMPUTED_VALUE"""),4.0)</f>
        <v>4</v>
      </c>
      <c r="F20" s="52">
        <f>IFERROR(__xludf.DUMMYFUNCTION("""COMPUTED_VALUE"""),8.0)</f>
        <v>8</v>
      </c>
      <c r="G20" s="52">
        <f>IFERROR(__xludf.DUMMYFUNCTION("""COMPUTED_VALUE"""),5.0)</f>
        <v>5</v>
      </c>
      <c r="H20" s="52">
        <f>IFERROR(__xludf.DUMMYFUNCTION("""COMPUTED_VALUE"""),7.0)</f>
        <v>7</v>
      </c>
      <c r="I20" s="52">
        <f>IFERROR(__xludf.DUMMYFUNCTION("""COMPUTED_VALUE"""),4.0)</f>
        <v>4</v>
      </c>
      <c r="J20" s="52">
        <f>IFERROR(__xludf.DUMMYFUNCTION("""COMPUTED_VALUE"""),7.0)</f>
        <v>7</v>
      </c>
      <c r="K20" s="52">
        <f>IFERROR(__xludf.DUMMYFUNCTION("""COMPUTED_VALUE"""),5.0)</f>
        <v>5</v>
      </c>
      <c r="L20" s="52">
        <f>IFERROR(__xludf.DUMMYFUNCTION("""COMPUTED_VALUE"""),52.0)</f>
        <v>52</v>
      </c>
      <c r="M20" s="52">
        <f>IFERROR(__xludf.DUMMYFUNCTION("""COMPUTED_VALUE"""),12.0)</f>
        <v>12</v>
      </c>
      <c r="N20" s="52">
        <f>IFERROR(__xludf.DUMMYFUNCTION("""COMPUTED_VALUE"""),6.0)</f>
        <v>6</v>
      </c>
      <c r="O20" s="52">
        <f>IFERROR(__xludf.DUMMYFUNCTION("""COMPUTED_VALUE"""),5.0)</f>
        <v>5</v>
      </c>
      <c r="P20" s="52">
        <f>IFERROR(__xludf.DUMMYFUNCTION("""COMPUTED_VALUE"""),4.0)</f>
        <v>4</v>
      </c>
      <c r="Q20" s="52">
        <f>IFERROR(__xludf.DUMMYFUNCTION("""COMPUTED_VALUE"""),8.0)</f>
        <v>8</v>
      </c>
      <c r="R20" s="52">
        <f>IFERROR(__xludf.DUMMYFUNCTION("""COMPUTED_VALUE"""),5.0)</f>
        <v>5</v>
      </c>
      <c r="S20" s="52">
        <f>IFERROR(__xludf.DUMMYFUNCTION("""COMPUTED_VALUE"""),7.0)</f>
        <v>7</v>
      </c>
      <c r="T20" s="52">
        <f>IFERROR(__xludf.DUMMYFUNCTION("""COMPUTED_VALUE"""),4.0)</f>
        <v>4</v>
      </c>
      <c r="U20" s="52">
        <f>IFERROR(__xludf.DUMMYFUNCTION("""COMPUTED_VALUE"""),6.0)</f>
        <v>6</v>
      </c>
      <c r="V20" s="52">
        <f>IFERROR(__xludf.DUMMYFUNCTION("""COMPUTED_VALUE"""),57.0)</f>
        <v>57</v>
      </c>
      <c r="W20" s="52">
        <f>IFERROR(__xludf.DUMMYFUNCTION("""COMPUTED_VALUE"""),109.0)</f>
        <v>109</v>
      </c>
    </row>
    <row r="21">
      <c r="A21" s="47">
        <v>19.0</v>
      </c>
      <c r="B21" s="52" t="str">
        <f>IFERROR(__xludf.DUMMYFUNCTION("""COMPUTED_VALUE"""),"Grace Johanson")</f>
        <v>Grace Johanson</v>
      </c>
      <c r="C21" s="52">
        <f>IFERROR(__xludf.DUMMYFUNCTION("""COMPUTED_VALUE"""),4.0)</f>
        <v>4</v>
      </c>
      <c r="D21" s="52">
        <f>IFERROR(__xludf.DUMMYFUNCTION("""COMPUTED_VALUE"""),5.0)</f>
        <v>5</v>
      </c>
      <c r="E21" s="52">
        <f>IFERROR(__xludf.DUMMYFUNCTION("""COMPUTED_VALUE"""),4.0)</f>
        <v>4</v>
      </c>
      <c r="F21" s="52">
        <f>IFERROR(__xludf.DUMMYFUNCTION("""COMPUTED_VALUE"""),6.0)</f>
        <v>6</v>
      </c>
      <c r="G21" s="52">
        <f>IFERROR(__xludf.DUMMYFUNCTION("""COMPUTED_VALUE"""),4.0)</f>
        <v>4</v>
      </c>
      <c r="H21" s="52">
        <f>IFERROR(__xludf.DUMMYFUNCTION("""COMPUTED_VALUE"""),6.0)</f>
        <v>6</v>
      </c>
      <c r="I21" s="52">
        <f>IFERROR(__xludf.DUMMYFUNCTION("""COMPUTED_VALUE"""),4.0)</f>
        <v>4</v>
      </c>
      <c r="J21" s="52">
        <f>IFERROR(__xludf.DUMMYFUNCTION("""COMPUTED_VALUE"""),4.0)</f>
        <v>4</v>
      </c>
      <c r="K21" s="52">
        <f>IFERROR(__xludf.DUMMYFUNCTION("""COMPUTED_VALUE"""),6.0)</f>
        <v>6</v>
      </c>
      <c r="L21" s="52">
        <f>IFERROR(__xludf.DUMMYFUNCTION("""COMPUTED_VALUE"""),43.0)</f>
        <v>43</v>
      </c>
      <c r="M21" s="52">
        <f>IFERROR(__xludf.DUMMYFUNCTION("""COMPUTED_VALUE"""),12.0)</f>
        <v>12</v>
      </c>
      <c r="N21" s="52">
        <f>IFERROR(__xludf.DUMMYFUNCTION("""COMPUTED_VALUE"""),5.0)</f>
        <v>5</v>
      </c>
      <c r="O21" s="52">
        <f>IFERROR(__xludf.DUMMYFUNCTION("""COMPUTED_VALUE"""),4.0)</f>
        <v>4</v>
      </c>
      <c r="P21" s="52">
        <f>IFERROR(__xludf.DUMMYFUNCTION("""COMPUTED_VALUE"""),4.0)</f>
        <v>4</v>
      </c>
      <c r="Q21" s="52">
        <f>IFERROR(__xludf.DUMMYFUNCTION("""COMPUTED_VALUE"""),6.0)</f>
        <v>6</v>
      </c>
      <c r="R21" s="52">
        <f>IFERROR(__xludf.DUMMYFUNCTION("""COMPUTED_VALUE"""),4.0)</f>
        <v>4</v>
      </c>
      <c r="S21" s="52">
        <f>IFERROR(__xludf.DUMMYFUNCTION("""COMPUTED_VALUE"""),6.0)</f>
        <v>6</v>
      </c>
      <c r="T21" s="52">
        <f>IFERROR(__xludf.DUMMYFUNCTION("""COMPUTED_VALUE"""),3.0)</f>
        <v>3</v>
      </c>
      <c r="U21" s="52">
        <f>IFERROR(__xludf.DUMMYFUNCTION("""COMPUTED_VALUE"""),5.0)</f>
        <v>5</v>
      </c>
      <c r="V21" s="52">
        <f>IFERROR(__xludf.DUMMYFUNCTION("""COMPUTED_VALUE"""),49.0)</f>
        <v>49</v>
      </c>
      <c r="W21" s="52">
        <f>IFERROR(__xludf.DUMMYFUNCTION("""COMPUTED_VALUE"""),92.0)</f>
        <v>92</v>
      </c>
    </row>
    <row r="22">
      <c r="A22" s="47">
        <v>20.0</v>
      </c>
      <c r="B22" s="52" t="str">
        <f>IFERROR(__xludf.DUMMYFUNCTION("""COMPUTED_VALUE"""),"Lindi Schmelzer")</f>
        <v>Lindi Schmelzer</v>
      </c>
      <c r="C22" s="52">
        <f>IFERROR(__xludf.DUMMYFUNCTION("""COMPUTED_VALUE"""),6.0)</f>
        <v>6</v>
      </c>
      <c r="D22" s="52">
        <f>IFERROR(__xludf.DUMMYFUNCTION("""COMPUTED_VALUE"""),7.0)</f>
        <v>7</v>
      </c>
      <c r="E22" s="52">
        <f>IFERROR(__xludf.DUMMYFUNCTION("""COMPUTED_VALUE"""),3.0)</f>
        <v>3</v>
      </c>
      <c r="F22" s="52">
        <f>IFERROR(__xludf.DUMMYFUNCTION("""COMPUTED_VALUE"""),5.0)</f>
        <v>5</v>
      </c>
      <c r="G22" s="52">
        <f>IFERROR(__xludf.DUMMYFUNCTION("""COMPUTED_VALUE"""),6.0)</f>
        <v>6</v>
      </c>
      <c r="H22" s="52">
        <f>IFERROR(__xludf.DUMMYFUNCTION("""COMPUTED_VALUE"""),7.0)</f>
        <v>7</v>
      </c>
      <c r="I22" s="52">
        <f>IFERROR(__xludf.DUMMYFUNCTION("""COMPUTED_VALUE"""),4.0)</f>
        <v>4</v>
      </c>
      <c r="J22" s="52">
        <f>IFERROR(__xludf.DUMMYFUNCTION("""COMPUTED_VALUE"""),6.0)</f>
        <v>6</v>
      </c>
      <c r="K22" s="52">
        <f>IFERROR(__xludf.DUMMYFUNCTION("""COMPUTED_VALUE"""),7.0)</f>
        <v>7</v>
      </c>
      <c r="L22" s="52">
        <f>IFERROR(__xludf.DUMMYFUNCTION("""COMPUTED_VALUE"""),51.0)</f>
        <v>51</v>
      </c>
      <c r="M22" s="52">
        <f>IFERROR(__xludf.DUMMYFUNCTION("""COMPUTED_VALUE"""),8.0)</f>
        <v>8</v>
      </c>
      <c r="N22" s="52">
        <f>IFERROR(__xludf.DUMMYFUNCTION("""COMPUTED_VALUE"""),5.0)</f>
        <v>5</v>
      </c>
      <c r="O22" s="52">
        <f>IFERROR(__xludf.DUMMYFUNCTION("""COMPUTED_VALUE"""),4.0)</f>
        <v>4</v>
      </c>
      <c r="P22" s="52">
        <f>IFERROR(__xludf.DUMMYFUNCTION("""COMPUTED_VALUE"""),5.0)</f>
        <v>5</v>
      </c>
      <c r="Q22" s="52">
        <f>IFERROR(__xludf.DUMMYFUNCTION("""COMPUTED_VALUE"""),5.0)</f>
        <v>5</v>
      </c>
      <c r="R22" s="52">
        <f>IFERROR(__xludf.DUMMYFUNCTION("""COMPUTED_VALUE"""),3.0)</f>
        <v>3</v>
      </c>
      <c r="S22" s="52">
        <f>IFERROR(__xludf.DUMMYFUNCTION("""COMPUTED_VALUE"""),7.0)</f>
        <v>7</v>
      </c>
      <c r="T22" s="52">
        <f>IFERROR(__xludf.DUMMYFUNCTION("""COMPUTED_VALUE"""),3.0)</f>
        <v>3</v>
      </c>
      <c r="U22" s="52">
        <f>IFERROR(__xludf.DUMMYFUNCTION("""COMPUTED_VALUE"""),5.0)</f>
        <v>5</v>
      </c>
      <c r="V22" s="52">
        <f>IFERROR(__xludf.DUMMYFUNCTION("""COMPUTED_VALUE"""),45.0)</f>
        <v>45</v>
      </c>
      <c r="W22" s="52">
        <f>IFERROR(__xludf.DUMMYFUNCTION("""COMPUTED_VALUE"""),96.0)</f>
        <v>96</v>
      </c>
    </row>
    <row r="23">
      <c r="A23" s="47">
        <v>21.0</v>
      </c>
      <c r="B23" s="52" t="str">
        <f>IFERROR(__xludf.DUMMYFUNCTION("""COMPUTED_VALUE"""),"Hudson Woloss")</f>
        <v>Hudson Woloss</v>
      </c>
      <c r="C23" s="52">
        <f>IFERROR(__xludf.DUMMYFUNCTION("""COMPUTED_VALUE"""),4.0)</f>
        <v>4</v>
      </c>
      <c r="D23" s="52">
        <f>IFERROR(__xludf.DUMMYFUNCTION("""COMPUTED_VALUE"""),5.0)</f>
        <v>5</v>
      </c>
      <c r="E23" s="52">
        <f>IFERROR(__xludf.DUMMYFUNCTION("""COMPUTED_VALUE"""),3.0)</f>
        <v>3</v>
      </c>
      <c r="F23" s="52">
        <f>IFERROR(__xludf.DUMMYFUNCTION("""COMPUTED_VALUE"""),4.0)</f>
        <v>4</v>
      </c>
      <c r="G23" s="52">
        <f>IFERROR(__xludf.DUMMYFUNCTION("""COMPUTED_VALUE"""),4.0)</f>
        <v>4</v>
      </c>
      <c r="H23" s="52">
        <f>IFERROR(__xludf.DUMMYFUNCTION("""COMPUTED_VALUE"""),6.0)</f>
        <v>6</v>
      </c>
      <c r="I23" s="52">
        <f>IFERROR(__xludf.DUMMYFUNCTION("""COMPUTED_VALUE"""),5.0)</f>
        <v>5</v>
      </c>
      <c r="J23" s="52">
        <f>IFERROR(__xludf.DUMMYFUNCTION("""COMPUTED_VALUE"""),5.0)</f>
        <v>5</v>
      </c>
      <c r="K23" s="52">
        <f>IFERROR(__xludf.DUMMYFUNCTION("""COMPUTED_VALUE"""),4.0)</f>
        <v>4</v>
      </c>
      <c r="L23" s="52">
        <f>IFERROR(__xludf.DUMMYFUNCTION("""COMPUTED_VALUE"""),40.0)</f>
        <v>40</v>
      </c>
      <c r="M23" s="52">
        <f>IFERROR(__xludf.DUMMYFUNCTION("""COMPUTED_VALUE"""),6.0)</f>
        <v>6</v>
      </c>
      <c r="N23" s="52">
        <f>IFERROR(__xludf.DUMMYFUNCTION("""COMPUTED_VALUE"""),4.0)</f>
        <v>4</v>
      </c>
      <c r="O23" s="52">
        <f>IFERROR(__xludf.DUMMYFUNCTION("""COMPUTED_VALUE"""),4.0)</f>
        <v>4</v>
      </c>
      <c r="P23" s="52">
        <f>IFERROR(__xludf.DUMMYFUNCTION("""COMPUTED_VALUE"""),4.0)</f>
        <v>4</v>
      </c>
      <c r="Q23" s="52">
        <f>IFERROR(__xludf.DUMMYFUNCTION("""COMPUTED_VALUE"""),5.0)</f>
        <v>5</v>
      </c>
      <c r="R23" s="52">
        <f>IFERROR(__xludf.DUMMYFUNCTION("""COMPUTED_VALUE"""),4.0)</f>
        <v>4</v>
      </c>
      <c r="S23" s="52">
        <f>IFERROR(__xludf.DUMMYFUNCTION("""COMPUTED_VALUE"""),4.0)</f>
        <v>4</v>
      </c>
      <c r="T23" s="52">
        <f>IFERROR(__xludf.DUMMYFUNCTION("""COMPUTED_VALUE"""),3.0)</f>
        <v>3</v>
      </c>
      <c r="U23" s="52">
        <f>IFERROR(__xludf.DUMMYFUNCTION("""COMPUTED_VALUE"""),3.0)</f>
        <v>3</v>
      </c>
      <c r="V23" s="52">
        <f>IFERROR(__xludf.DUMMYFUNCTION("""COMPUTED_VALUE"""),37.0)</f>
        <v>37</v>
      </c>
      <c r="W23" s="52">
        <f>IFERROR(__xludf.DUMMYFUNCTION("""COMPUTED_VALUE"""),77.0)</f>
        <v>77</v>
      </c>
    </row>
    <row r="24">
      <c r="A24" s="47">
        <v>22.0</v>
      </c>
      <c r="B24" s="52" t="str">
        <f>IFERROR(__xludf.DUMMYFUNCTION("""COMPUTED_VALUE"""),"Emily Grosjesk")</f>
        <v>Emily Grosjesk</v>
      </c>
      <c r="C24" s="52">
        <f>IFERROR(__xludf.DUMMYFUNCTION("""COMPUTED_VALUE"""),6.0)</f>
        <v>6</v>
      </c>
      <c r="D24" s="52">
        <f>IFERROR(__xludf.DUMMYFUNCTION("""COMPUTED_VALUE"""),6.0)</f>
        <v>6</v>
      </c>
      <c r="E24" s="52">
        <f>IFERROR(__xludf.DUMMYFUNCTION("""COMPUTED_VALUE"""),3.0)</f>
        <v>3</v>
      </c>
      <c r="F24" s="52">
        <f>IFERROR(__xludf.DUMMYFUNCTION("""COMPUTED_VALUE"""),6.0)</f>
        <v>6</v>
      </c>
      <c r="G24" s="52">
        <f>IFERROR(__xludf.DUMMYFUNCTION("""COMPUTED_VALUE"""),5.0)</f>
        <v>5</v>
      </c>
      <c r="H24" s="52">
        <f>IFERROR(__xludf.DUMMYFUNCTION("""COMPUTED_VALUE"""),5.0)</f>
        <v>5</v>
      </c>
      <c r="I24" s="52">
        <f>IFERROR(__xludf.DUMMYFUNCTION("""COMPUTED_VALUE"""),3.0)</f>
        <v>3</v>
      </c>
      <c r="J24" s="52">
        <f>IFERROR(__xludf.DUMMYFUNCTION("""COMPUTED_VALUE"""),3.0)</f>
        <v>3</v>
      </c>
      <c r="K24" s="52">
        <f>IFERROR(__xludf.DUMMYFUNCTION("""COMPUTED_VALUE"""),5.0)</f>
        <v>5</v>
      </c>
      <c r="L24" s="52">
        <f>IFERROR(__xludf.DUMMYFUNCTION("""COMPUTED_VALUE"""),42.0)</f>
        <v>42</v>
      </c>
      <c r="M24" s="52">
        <f>IFERROR(__xludf.DUMMYFUNCTION("""COMPUTED_VALUE"""),9.0)</f>
        <v>9</v>
      </c>
      <c r="N24" s="52">
        <f>IFERROR(__xludf.DUMMYFUNCTION("""COMPUTED_VALUE"""),5.0)</f>
        <v>5</v>
      </c>
      <c r="O24" s="52">
        <f>IFERROR(__xludf.DUMMYFUNCTION("""COMPUTED_VALUE"""),5.0)</f>
        <v>5</v>
      </c>
      <c r="P24" s="52">
        <f>IFERROR(__xludf.DUMMYFUNCTION("""COMPUTED_VALUE"""),3.0)</f>
        <v>3</v>
      </c>
      <c r="Q24" s="52">
        <f>IFERROR(__xludf.DUMMYFUNCTION("""COMPUTED_VALUE"""),4.0)</f>
        <v>4</v>
      </c>
      <c r="R24" s="52">
        <f>IFERROR(__xludf.DUMMYFUNCTION("""COMPUTED_VALUE"""),4.0)</f>
        <v>4</v>
      </c>
      <c r="S24" s="52">
        <f>IFERROR(__xludf.DUMMYFUNCTION("""COMPUTED_VALUE"""),8.0)</f>
        <v>8</v>
      </c>
      <c r="T24" s="52">
        <f>IFERROR(__xludf.DUMMYFUNCTION("""COMPUTED_VALUE"""),3.0)</f>
        <v>3</v>
      </c>
      <c r="U24" s="52">
        <f>IFERROR(__xludf.DUMMYFUNCTION("""COMPUTED_VALUE"""),4.0)</f>
        <v>4</v>
      </c>
      <c r="V24" s="52">
        <f>IFERROR(__xludf.DUMMYFUNCTION("""COMPUTED_VALUE"""),45.0)</f>
        <v>45</v>
      </c>
      <c r="W24" s="52">
        <f>IFERROR(__xludf.DUMMYFUNCTION("""COMPUTED_VALUE"""),87.0)</f>
        <v>87</v>
      </c>
    </row>
    <row r="25">
      <c r="A25" s="47">
        <v>23.0</v>
      </c>
      <c r="B25" s="52" t="str">
        <f>IFERROR(__xludf.DUMMYFUNCTION("""COMPUTED_VALUE"""),"Valencia Andov")</f>
        <v>Valencia Andov</v>
      </c>
      <c r="C25" s="52">
        <f>IFERROR(__xludf.DUMMYFUNCTION("""COMPUTED_VALUE"""),7.0)</f>
        <v>7</v>
      </c>
      <c r="D25" s="52">
        <f>IFERROR(__xludf.DUMMYFUNCTION("""COMPUTED_VALUE"""),5.0)</f>
        <v>5</v>
      </c>
      <c r="E25" s="52">
        <f>IFERROR(__xludf.DUMMYFUNCTION("""COMPUTED_VALUE"""),4.0)</f>
        <v>4</v>
      </c>
      <c r="F25" s="52">
        <f>IFERROR(__xludf.DUMMYFUNCTION("""COMPUTED_VALUE"""),7.0)</f>
        <v>7</v>
      </c>
      <c r="G25" s="52">
        <f>IFERROR(__xludf.DUMMYFUNCTION("""COMPUTED_VALUE"""),5.0)</f>
        <v>5</v>
      </c>
      <c r="H25" s="52">
        <f>IFERROR(__xludf.DUMMYFUNCTION("""COMPUTED_VALUE"""),5.0)</f>
        <v>5</v>
      </c>
      <c r="I25" s="52">
        <f>IFERROR(__xludf.DUMMYFUNCTION("""COMPUTED_VALUE"""),2.0)</f>
        <v>2</v>
      </c>
      <c r="J25" s="52">
        <f>IFERROR(__xludf.DUMMYFUNCTION("""COMPUTED_VALUE"""),4.0)</f>
        <v>4</v>
      </c>
      <c r="K25" s="52">
        <f>IFERROR(__xludf.DUMMYFUNCTION("""COMPUTED_VALUE"""),4.0)</f>
        <v>4</v>
      </c>
      <c r="L25" s="52">
        <f>IFERROR(__xludf.DUMMYFUNCTION("""COMPUTED_VALUE"""),43.0)</f>
        <v>43</v>
      </c>
      <c r="M25" s="52">
        <f>IFERROR(__xludf.DUMMYFUNCTION("""COMPUTED_VALUE"""),6.0)</f>
        <v>6</v>
      </c>
      <c r="N25" s="52">
        <f>IFERROR(__xludf.DUMMYFUNCTION("""COMPUTED_VALUE"""),4.0)</f>
        <v>4</v>
      </c>
      <c r="O25" s="52">
        <f>IFERROR(__xludf.DUMMYFUNCTION("""COMPUTED_VALUE"""),5.0)</f>
        <v>5</v>
      </c>
      <c r="P25" s="52">
        <f>IFERROR(__xludf.DUMMYFUNCTION("""COMPUTED_VALUE"""),3.0)</f>
        <v>3</v>
      </c>
      <c r="Q25" s="52">
        <f>IFERROR(__xludf.DUMMYFUNCTION("""COMPUTED_VALUE"""),4.0)</f>
        <v>4</v>
      </c>
      <c r="R25" s="52">
        <f>IFERROR(__xludf.DUMMYFUNCTION("""COMPUTED_VALUE"""),4.0)</f>
        <v>4</v>
      </c>
      <c r="S25" s="52">
        <f>IFERROR(__xludf.DUMMYFUNCTION("""COMPUTED_VALUE"""),5.0)</f>
        <v>5</v>
      </c>
      <c r="T25" s="52">
        <f>IFERROR(__xludf.DUMMYFUNCTION("""COMPUTED_VALUE"""),3.0)</f>
        <v>3</v>
      </c>
      <c r="U25" s="52">
        <f>IFERROR(__xludf.DUMMYFUNCTION("""COMPUTED_VALUE"""),4.0)</f>
        <v>4</v>
      </c>
      <c r="V25" s="52">
        <f>IFERROR(__xludf.DUMMYFUNCTION("""COMPUTED_VALUE"""),38.0)</f>
        <v>38</v>
      </c>
      <c r="W25" s="52">
        <f>IFERROR(__xludf.DUMMYFUNCTION("""COMPUTED_VALUE"""),81.0)</f>
        <v>81</v>
      </c>
    </row>
    <row r="26">
      <c r="A26" s="47">
        <v>24.0</v>
      </c>
      <c r="B26" s="52" t="str">
        <f>IFERROR(__xludf.DUMMYFUNCTION("""COMPUTED_VALUE"""),"Moriah Shropshire")</f>
        <v>Moriah Shropshire</v>
      </c>
      <c r="C26" s="52">
        <f>IFERROR(__xludf.DUMMYFUNCTION("""COMPUTED_VALUE"""),4.0)</f>
        <v>4</v>
      </c>
      <c r="D26" s="52">
        <f>IFERROR(__xludf.DUMMYFUNCTION("""COMPUTED_VALUE"""),7.0)</f>
        <v>7</v>
      </c>
      <c r="E26" s="52">
        <f>IFERROR(__xludf.DUMMYFUNCTION("""COMPUTED_VALUE"""),4.0)</f>
        <v>4</v>
      </c>
      <c r="F26" s="52">
        <f>IFERROR(__xludf.DUMMYFUNCTION("""COMPUTED_VALUE"""),5.0)</f>
        <v>5</v>
      </c>
      <c r="G26" s="52">
        <f>IFERROR(__xludf.DUMMYFUNCTION("""COMPUTED_VALUE"""),6.0)</f>
        <v>6</v>
      </c>
      <c r="H26" s="52">
        <f>IFERROR(__xludf.DUMMYFUNCTION("""COMPUTED_VALUE"""),5.0)</f>
        <v>5</v>
      </c>
      <c r="I26" s="52">
        <f>IFERROR(__xludf.DUMMYFUNCTION("""COMPUTED_VALUE"""),4.0)</f>
        <v>4</v>
      </c>
      <c r="J26" s="52">
        <f>IFERROR(__xludf.DUMMYFUNCTION("""COMPUTED_VALUE"""),4.0)</f>
        <v>4</v>
      </c>
      <c r="K26" s="52">
        <f>IFERROR(__xludf.DUMMYFUNCTION("""COMPUTED_VALUE"""),5.0)</f>
        <v>5</v>
      </c>
      <c r="L26" s="52">
        <f>IFERROR(__xludf.DUMMYFUNCTION("""COMPUTED_VALUE"""),44.0)</f>
        <v>44</v>
      </c>
      <c r="M26" s="52">
        <f>IFERROR(__xludf.DUMMYFUNCTION("""COMPUTED_VALUE"""),7.0)</f>
        <v>7</v>
      </c>
      <c r="N26" s="52">
        <f>IFERROR(__xludf.DUMMYFUNCTION("""COMPUTED_VALUE"""),6.0)</f>
        <v>6</v>
      </c>
      <c r="O26" s="52">
        <f>IFERROR(__xludf.DUMMYFUNCTION("""COMPUTED_VALUE"""),4.0)</f>
        <v>4</v>
      </c>
      <c r="P26" s="52">
        <f>IFERROR(__xludf.DUMMYFUNCTION("""COMPUTED_VALUE"""),3.0)</f>
        <v>3</v>
      </c>
      <c r="Q26" s="52">
        <f>IFERROR(__xludf.DUMMYFUNCTION("""COMPUTED_VALUE"""),5.0)</f>
        <v>5</v>
      </c>
      <c r="R26" s="52">
        <f>IFERROR(__xludf.DUMMYFUNCTION("""COMPUTED_VALUE"""),5.0)</f>
        <v>5</v>
      </c>
      <c r="S26" s="52">
        <f>IFERROR(__xludf.DUMMYFUNCTION("""COMPUTED_VALUE"""),6.0)</f>
        <v>6</v>
      </c>
      <c r="T26" s="52">
        <f>IFERROR(__xludf.DUMMYFUNCTION("""COMPUTED_VALUE"""),3.0)</f>
        <v>3</v>
      </c>
      <c r="U26" s="52">
        <f>IFERROR(__xludf.DUMMYFUNCTION("""COMPUTED_VALUE"""),5.0)</f>
        <v>5</v>
      </c>
      <c r="V26" s="52">
        <f>IFERROR(__xludf.DUMMYFUNCTION("""COMPUTED_VALUE"""),44.0)</f>
        <v>44</v>
      </c>
      <c r="W26" s="52">
        <f>IFERROR(__xludf.DUMMYFUNCTION("""COMPUTED_VALUE"""),88.0)</f>
        <v>88</v>
      </c>
    </row>
    <row r="27">
      <c r="A27" s="47">
        <v>25.0</v>
      </c>
      <c r="B27" s="52" t="str">
        <f>IFERROR(__xludf.DUMMYFUNCTION("""COMPUTED_VALUE"""),"Hannah Matrisch")</f>
        <v>Hannah Matrisch</v>
      </c>
      <c r="C27" s="52">
        <f>IFERROR(__xludf.DUMMYFUNCTION("""COMPUTED_VALUE"""),4.0)</f>
        <v>4</v>
      </c>
      <c r="D27" s="52">
        <f>IFERROR(__xludf.DUMMYFUNCTION("""COMPUTED_VALUE"""),5.0)</f>
        <v>5</v>
      </c>
      <c r="E27" s="52">
        <f>IFERROR(__xludf.DUMMYFUNCTION("""COMPUTED_VALUE"""),4.0)</f>
        <v>4</v>
      </c>
      <c r="F27" s="52">
        <f>IFERROR(__xludf.DUMMYFUNCTION("""COMPUTED_VALUE"""),5.0)</f>
        <v>5</v>
      </c>
      <c r="G27" s="52">
        <f>IFERROR(__xludf.DUMMYFUNCTION("""COMPUTED_VALUE"""),6.0)</f>
        <v>6</v>
      </c>
      <c r="H27" s="52">
        <f>IFERROR(__xludf.DUMMYFUNCTION("""COMPUTED_VALUE"""),4.0)</f>
        <v>4</v>
      </c>
      <c r="I27" s="52">
        <f>IFERROR(__xludf.DUMMYFUNCTION("""COMPUTED_VALUE"""),5.0)</f>
        <v>5</v>
      </c>
      <c r="J27" s="52">
        <f>IFERROR(__xludf.DUMMYFUNCTION("""COMPUTED_VALUE"""),5.0)</f>
        <v>5</v>
      </c>
      <c r="K27" s="52">
        <f>IFERROR(__xludf.DUMMYFUNCTION("""COMPUTED_VALUE"""),6.0)</f>
        <v>6</v>
      </c>
      <c r="L27" s="52">
        <f>IFERROR(__xludf.DUMMYFUNCTION("""COMPUTED_VALUE"""),44.0)</f>
        <v>44</v>
      </c>
      <c r="M27" s="52">
        <f>IFERROR(__xludf.DUMMYFUNCTION("""COMPUTED_VALUE"""),7.0)</f>
        <v>7</v>
      </c>
      <c r="N27" s="52">
        <f>IFERROR(__xludf.DUMMYFUNCTION("""COMPUTED_VALUE"""),6.0)</f>
        <v>6</v>
      </c>
      <c r="O27" s="52">
        <f>IFERROR(__xludf.DUMMYFUNCTION("""COMPUTED_VALUE"""),5.0)</f>
        <v>5</v>
      </c>
      <c r="P27" s="52">
        <f>IFERROR(__xludf.DUMMYFUNCTION("""COMPUTED_VALUE"""),3.0)</f>
        <v>3</v>
      </c>
      <c r="Q27" s="52">
        <f>IFERROR(__xludf.DUMMYFUNCTION("""COMPUTED_VALUE"""),5.0)</f>
        <v>5</v>
      </c>
      <c r="R27" s="52">
        <f>IFERROR(__xludf.DUMMYFUNCTION("""COMPUTED_VALUE"""),5.0)</f>
        <v>5</v>
      </c>
      <c r="S27" s="52">
        <f>IFERROR(__xludf.DUMMYFUNCTION("""COMPUTED_VALUE"""),6.0)</f>
        <v>6</v>
      </c>
      <c r="T27" s="52">
        <f>IFERROR(__xludf.DUMMYFUNCTION("""COMPUTED_VALUE"""),4.0)</f>
        <v>4</v>
      </c>
      <c r="U27" s="52">
        <f>IFERROR(__xludf.DUMMYFUNCTION("""COMPUTED_VALUE"""),7.0)</f>
        <v>7</v>
      </c>
      <c r="V27" s="52">
        <f>IFERROR(__xludf.DUMMYFUNCTION("""COMPUTED_VALUE"""),48.0)</f>
        <v>48</v>
      </c>
      <c r="W27" s="52">
        <f>IFERROR(__xludf.DUMMYFUNCTION("""COMPUTED_VALUE"""),92.0)</f>
        <v>92</v>
      </c>
    </row>
    <row r="28">
      <c r="A28" s="47">
        <v>26.0</v>
      </c>
      <c r="B28" s="52" t="str">
        <f>IFERROR(__xludf.DUMMYFUNCTION("""COMPUTED_VALUE"""),"GG Rogers ")</f>
        <v>GG Rogers </v>
      </c>
      <c r="C28" s="52">
        <f>IFERROR(__xludf.DUMMYFUNCTION("""COMPUTED_VALUE"""),5.0)</f>
        <v>5</v>
      </c>
      <c r="D28" s="52">
        <f>IFERROR(__xludf.DUMMYFUNCTION("""COMPUTED_VALUE"""),5.0)</f>
        <v>5</v>
      </c>
      <c r="E28" s="52">
        <f>IFERROR(__xludf.DUMMYFUNCTION("""COMPUTED_VALUE"""),6.0)</f>
        <v>6</v>
      </c>
      <c r="F28" s="52">
        <f>IFERROR(__xludf.DUMMYFUNCTION("""COMPUTED_VALUE"""),6.0)</f>
        <v>6</v>
      </c>
      <c r="G28" s="52">
        <f>IFERROR(__xludf.DUMMYFUNCTION("""COMPUTED_VALUE"""),5.0)</f>
        <v>5</v>
      </c>
      <c r="H28" s="52">
        <f>IFERROR(__xludf.DUMMYFUNCTION("""COMPUTED_VALUE"""),4.0)</f>
        <v>4</v>
      </c>
      <c r="I28" s="52">
        <f>IFERROR(__xludf.DUMMYFUNCTION("""COMPUTED_VALUE"""),5.0)</f>
        <v>5</v>
      </c>
      <c r="J28" s="52">
        <f>IFERROR(__xludf.DUMMYFUNCTION("""COMPUTED_VALUE"""),5.0)</f>
        <v>5</v>
      </c>
      <c r="K28" s="52">
        <f>IFERROR(__xludf.DUMMYFUNCTION("""COMPUTED_VALUE"""),6.0)</f>
        <v>6</v>
      </c>
      <c r="L28" s="52">
        <f>IFERROR(__xludf.DUMMYFUNCTION("""COMPUTED_VALUE"""),47.0)</f>
        <v>47</v>
      </c>
      <c r="M28" s="52">
        <f>IFERROR(__xludf.DUMMYFUNCTION("""COMPUTED_VALUE"""),7.0)</f>
        <v>7</v>
      </c>
      <c r="N28" s="52">
        <f>IFERROR(__xludf.DUMMYFUNCTION("""COMPUTED_VALUE"""),5.0)</f>
        <v>5</v>
      </c>
      <c r="O28" s="52">
        <f>IFERROR(__xludf.DUMMYFUNCTION("""COMPUTED_VALUE"""),5.0)</f>
        <v>5</v>
      </c>
      <c r="P28" s="52">
        <f>IFERROR(__xludf.DUMMYFUNCTION("""COMPUTED_VALUE"""),3.0)</f>
        <v>3</v>
      </c>
      <c r="Q28" s="52">
        <f>IFERROR(__xludf.DUMMYFUNCTION("""COMPUTED_VALUE"""),5.0)</f>
        <v>5</v>
      </c>
      <c r="R28" s="52">
        <f>IFERROR(__xludf.DUMMYFUNCTION("""COMPUTED_VALUE"""),4.0)</f>
        <v>4</v>
      </c>
      <c r="S28" s="52">
        <f>IFERROR(__xludf.DUMMYFUNCTION("""COMPUTED_VALUE"""),7.0)</f>
        <v>7</v>
      </c>
      <c r="T28" s="52">
        <f>IFERROR(__xludf.DUMMYFUNCTION("""COMPUTED_VALUE"""),3.0)</f>
        <v>3</v>
      </c>
      <c r="U28" s="52">
        <f>IFERROR(__xludf.DUMMYFUNCTION("""COMPUTED_VALUE"""),3.0)</f>
        <v>3</v>
      </c>
      <c r="V28" s="52">
        <f>IFERROR(__xludf.DUMMYFUNCTION("""COMPUTED_VALUE"""),42.0)</f>
        <v>42</v>
      </c>
      <c r="W28" s="52">
        <f>IFERROR(__xludf.DUMMYFUNCTION("""COMPUTED_VALUE"""),89.0)</f>
        <v>89</v>
      </c>
    </row>
    <row r="29">
      <c r="A29" s="47">
        <v>27.0</v>
      </c>
      <c r="B29" s="52" t="str">
        <f>IFERROR(__xludf.DUMMYFUNCTION("""COMPUTED_VALUE"""),"Alix Schueneman")</f>
        <v>Alix Schueneman</v>
      </c>
      <c r="C29" s="52">
        <f>IFERROR(__xludf.DUMMYFUNCTION("""COMPUTED_VALUE"""),4.0)</f>
        <v>4</v>
      </c>
      <c r="D29" s="52">
        <f>IFERROR(__xludf.DUMMYFUNCTION("""COMPUTED_VALUE"""),7.0)</f>
        <v>7</v>
      </c>
      <c r="E29" s="52">
        <f>IFERROR(__xludf.DUMMYFUNCTION("""COMPUTED_VALUE"""),3.0)</f>
        <v>3</v>
      </c>
      <c r="F29" s="52">
        <f>IFERROR(__xludf.DUMMYFUNCTION("""COMPUTED_VALUE"""),5.0)</f>
        <v>5</v>
      </c>
      <c r="G29" s="52">
        <f>IFERROR(__xludf.DUMMYFUNCTION("""COMPUTED_VALUE"""),4.0)</f>
        <v>4</v>
      </c>
      <c r="H29" s="52">
        <f>IFERROR(__xludf.DUMMYFUNCTION("""COMPUTED_VALUE"""),4.0)</f>
        <v>4</v>
      </c>
      <c r="I29" s="52">
        <f>IFERROR(__xludf.DUMMYFUNCTION("""COMPUTED_VALUE"""),3.0)</f>
        <v>3</v>
      </c>
      <c r="J29" s="52">
        <f>IFERROR(__xludf.DUMMYFUNCTION("""COMPUTED_VALUE"""),4.0)</f>
        <v>4</v>
      </c>
      <c r="K29" s="52">
        <f>IFERROR(__xludf.DUMMYFUNCTION("""COMPUTED_VALUE"""),4.0)</f>
        <v>4</v>
      </c>
      <c r="L29" s="52">
        <f>IFERROR(__xludf.DUMMYFUNCTION("""COMPUTED_VALUE"""),38.0)</f>
        <v>38</v>
      </c>
      <c r="M29" s="52">
        <f>IFERROR(__xludf.DUMMYFUNCTION("""COMPUTED_VALUE"""),8.0)</f>
        <v>8</v>
      </c>
      <c r="N29" s="52">
        <f>IFERROR(__xludf.DUMMYFUNCTION("""COMPUTED_VALUE"""),6.0)</f>
        <v>6</v>
      </c>
      <c r="O29" s="52">
        <f>IFERROR(__xludf.DUMMYFUNCTION("""COMPUTED_VALUE"""),4.0)</f>
        <v>4</v>
      </c>
      <c r="P29" s="52">
        <f>IFERROR(__xludf.DUMMYFUNCTION("""COMPUTED_VALUE"""),3.0)</f>
        <v>3</v>
      </c>
      <c r="Q29" s="52">
        <f>IFERROR(__xludf.DUMMYFUNCTION("""COMPUTED_VALUE"""),4.0)</f>
        <v>4</v>
      </c>
      <c r="R29" s="52">
        <f>IFERROR(__xludf.DUMMYFUNCTION("""COMPUTED_VALUE"""),5.0)</f>
        <v>5</v>
      </c>
      <c r="S29" s="52">
        <f>IFERROR(__xludf.DUMMYFUNCTION("""COMPUTED_VALUE"""),6.0)</f>
        <v>6</v>
      </c>
      <c r="T29" s="52">
        <f>IFERROR(__xludf.DUMMYFUNCTION("""COMPUTED_VALUE"""),4.0)</f>
        <v>4</v>
      </c>
      <c r="U29" s="52">
        <f>IFERROR(__xludf.DUMMYFUNCTION("""COMPUTED_VALUE"""),5.0)</f>
        <v>5</v>
      </c>
      <c r="V29" s="52">
        <f>IFERROR(__xludf.DUMMYFUNCTION("""COMPUTED_VALUE"""),45.0)</f>
        <v>45</v>
      </c>
      <c r="W29" s="52">
        <f>IFERROR(__xludf.DUMMYFUNCTION("""COMPUTED_VALUE"""),83.0)</f>
        <v>83</v>
      </c>
    </row>
    <row r="30">
      <c r="A30" s="47">
        <v>28.0</v>
      </c>
      <c r="B30" s="52" t="str">
        <f>IFERROR(__xludf.DUMMYFUNCTION("""COMPUTED_VALUE"""),"Kyndall Crim")</f>
        <v>Kyndall Crim</v>
      </c>
      <c r="C30" s="52">
        <f>IFERROR(__xludf.DUMMYFUNCTION("""COMPUTED_VALUE"""),6.0)</f>
        <v>6</v>
      </c>
      <c r="D30" s="52">
        <f>IFERROR(__xludf.DUMMYFUNCTION("""COMPUTED_VALUE"""),7.0)</f>
        <v>7</v>
      </c>
      <c r="E30" s="52">
        <f>IFERROR(__xludf.DUMMYFUNCTION("""COMPUTED_VALUE"""),4.0)</f>
        <v>4</v>
      </c>
      <c r="F30" s="52">
        <f>IFERROR(__xludf.DUMMYFUNCTION("""COMPUTED_VALUE"""),6.0)</f>
        <v>6</v>
      </c>
      <c r="G30" s="52">
        <f>IFERROR(__xludf.DUMMYFUNCTION("""COMPUTED_VALUE"""),4.0)</f>
        <v>4</v>
      </c>
      <c r="H30" s="52">
        <f>IFERROR(__xludf.DUMMYFUNCTION("""COMPUTED_VALUE"""),5.0)</f>
        <v>5</v>
      </c>
      <c r="I30" s="52">
        <f>IFERROR(__xludf.DUMMYFUNCTION("""COMPUTED_VALUE"""),5.0)</f>
        <v>5</v>
      </c>
      <c r="J30" s="52">
        <f>IFERROR(__xludf.DUMMYFUNCTION("""COMPUTED_VALUE"""),8.0)</f>
        <v>8</v>
      </c>
      <c r="K30" s="52">
        <f>IFERROR(__xludf.DUMMYFUNCTION("""COMPUTED_VALUE"""),4.0)</f>
        <v>4</v>
      </c>
      <c r="L30" s="52">
        <f>IFERROR(__xludf.DUMMYFUNCTION("""COMPUTED_VALUE"""),49.0)</f>
        <v>49</v>
      </c>
      <c r="M30" s="52">
        <f>IFERROR(__xludf.DUMMYFUNCTION("""COMPUTED_VALUE"""),9.0)</f>
        <v>9</v>
      </c>
      <c r="N30" s="52">
        <f>IFERROR(__xludf.DUMMYFUNCTION("""COMPUTED_VALUE"""),5.0)</f>
        <v>5</v>
      </c>
      <c r="O30" s="52">
        <f>IFERROR(__xludf.DUMMYFUNCTION("""COMPUTED_VALUE"""),6.0)</f>
        <v>6</v>
      </c>
      <c r="P30" s="52">
        <f>IFERROR(__xludf.DUMMYFUNCTION("""COMPUTED_VALUE"""),5.0)</f>
        <v>5</v>
      </c>
      <c r="Q30" s="52">
        <f>IFERROR(__xludf.DUMMYFUNCTION("""COMPUTED_VALUE"""),5.0)</f>
        <v>5</v>
      </c>
      <c r="R30" s="52">
        <f>IFERROR(__xludf.DUMMYFUNCTION("""COMPUTED_VALUE"""),4.0)</f>
        <v>4</v>
      </c>
      <c r="S30" s="52">
        <f>IFERROR(__xludf.DUMMYFUNCTION("""COMPUTED_VALUE"""),6.0)</f>
        <v>6</v>
      </c>
      <c r="T30" s="52">
        <f>IFERROR(__xludf.DUMMYFUNCTION("""COMPUTED_VALUE"""),4.0)</f>
        <v>4</v>
      </c>
      <c r="U30" s="52">
        <f>IFERROR(__xludf.DUMMYFUNCTION("""COMPUTED_VALUE"""),4.0)</f>
        <v>4</v>
      </c>
      <c r="V30" s="52">
        <f>IFERROR(__xludf.DUMMYFUNCTION("""COMPUTED_VALUE"""),48.0)</f>
        <v>48</v>
      </c>
      <c r="W30" s="52">
        <f>IFERROR(__xludf.DUMMYFUNCTION("""COMPUTED_VALUE"""),97.0)</f>
        <v>97</v>
      </c>
    </row>
    <row r="31">
      <c r="A31" s="47">
        <v>29.0</v>
      </c>
      <c r="B31" s="52" t="str">
        <f>IFERROR(__xludf.DUMMYFUNCTION("""COMPUTED_VALUE"""),"Chelsea Young ")</f>
        <v>Chelsea Young </v>
      </c>
      <c r="C31" s="52">
        <f>IFERROR(__xludf.DUMMYFUNCTION("""COMPUTED_VALUE"""),5.0)</f>
        <v>5</v>
      </c>
      <c r="D31" s="52">
        <f>IFERROR(__xludf.DUMMYFUNCTION("""COMPUTED_VALUE"""),7.0)</f>
        <v>7</v>
      </c>
      <c r="E31" s="52">
        <f>IFERROR(__xludf.DUMMYFUNCTION("""COMPUTED_VALUE"""),3.0)</f>
        <v>3</v>
      </c>
      <c r="F31" s="52">
        <f>IFERROR(__xludf.DUMMYFUNCTION("""COMPUTED_VALUE"""),5.0)</f>
        <v>5</v>
      </c>
      <c r="G31" s="52">
        <f>IFERROR(__xludf.DUMMYFUNCTION("""COMPUTED_VALUE"""),6.0)</f>
        <v>6</v>
      </c>
      <c r="H31" s="52">
        <f>IFERROR(__xludf.DUMMYFUNCTION("""COMPUTED_VALUE"""),5.0)</f>
        <v>5</v>
      </c>
      <c r="I31" s="52">
        <f>IFERROR(__xludf.DUMMYFUNCTION("""COMPUTED_VALUE"""),4.0)</f>
        <v>4</v>
      </c>
      <c r="J31" s="52">
        <f>IFERROR(__xludf.DUMMYFUNCTION("""COMPUTED_VALUE"""),4.0)</f>
        <v>4</v>
      </c>
      <c r="K31" s="52">
        <f>IFERROR(__xludf.DUMMYFUNCTION("""COMPUTED_VALUE"""),6.0)</f>
        <v>6</v>
      </c>
      <c r="L31" s="52">
        <f>IFERROR(__xludf.DUMMYFUNCTION("""COMPUTED_VALUE"""),45.0)</f>
        <v>45</v>
      </c>
      <c r="M31" s="52">
        <f>IFERROR(__xludf.DUMMYFUNCTION("""COMPUTED_VALUE"""),8.0)</f>
        <v>8</v>
      </c>
      <c r="N31" s="52">
        <f>IFERROR(__xludf.DUMMYFUNCTION("""COMPUTED_VALUE"""),5.0)</f>
        <v>5</v>
      </c>
      <c r="O31" s="52">
        <f>IFERROR(__xludf.DUMMYFUNCTION("""COMPUTED_VALUE"""),4.0)</f>
        <v>4</v>
      </c>
      <c r="P31" s="52">
        <f>IFERROR(__xludf.DUMMYFUNCTION("""COMPUTED_VALUE"""),4.0)</f>
        <v>4</v>
      </c>
      <c r="Q31" s="52">
        <f>IFERROR(__xludf.DUMMYFUNCTION("""COMPUTED_VALUE"""),5.0)</f>
        <v>5</v>
      </c>
      <c r="R31" s="52">
        <f>IFERROR(__xludf.DUMMYFUNCTION("""COMPUTED_VALUE"""),6.0)</f>
        <v>6</v>
      </c>
      <c r="S31" s="52">
        <f>IFERROR(__xludf.DUMMYFUNCTION("""COMPUTED_VALUE"""),6.0)</f>
        <v>6</v>
      </c>
      <c r="T31" s="52">
        <f>IFERROR(__xludf.DUMMYFUNCTION("""COMPUTED_VALUE"""),4.0)</f>
        <v>4</v>
      </c>
      <c r="U31" s="52">
        <f>IFERROR(__xludf.DUMMYFUNCTION("""COMPUTED_VALUE"""),6.0)</f>
        <v>6</v>
      </c>
      <c r="V31" s="52">
        <f>IFERROR(__xludf.DUMMYFUNCTION("""COMPUTED_VALUE"""),48.0)</f>
        <v>48</v>
      </c>
      <c r="W31" s="52">
        <f>IFERROR(__xludf.DUMMYFUNCTION("""COMPUTED_VALUE"""),93.0)</f>
        <v>93</v>
      </c>
    </row>
    <row r="32">
      <c r="A32" s="47">
        <v>30.0</v>
      </c>
      <c r="B32" s="52" t="str">
        <f>IFERROR(__xludf.DUMMYFUNCTION("""COMPUTED_VALUE"""),"Emma Fields")</f>
        <v>Emma Fields</v>
      </c>
      <c r="C32" s="52">
        <f>IFERROR(__xludf.DUMMYFUNCTION("""COMPUTED_VALUE"""),4.0)</f>
        <v>4</v>
      </c>
      <c r="D32" s="52">
        <f>IFERROR(__xludf.DUMMYFUNCTION("""COMPUTED_VALUE"""),4.0)</f>
        <v>4</v>
      </c>
      <c r="E32" s="52">
        <f>IFERROR(__xludf.DUMMYFUNCTION("""COMPUTED_VALUE"""),2.0)</f>
        <v>2</v>
      </c>
      <c r="F32" s="52">
        <f>IFERROR(__xludf.DUMMYFUNCTION("""COMPUTED_VALUE"""),5.0)</f>
        <v>5</v>
      </c>
      <c r="G32" s="52">
        <f>IFERROR(__xludf.DUMMYFUNCTION("""COMPUTED_VALUE"""),4.0)</f>
        <v>4</v>
      </c>
      <c r="H32" s="52">
        <f>IFERROR(__xludf.DUMMYFUNCTION("""COMPUTED_VALUE"""),5.0)</f>
        <v>5</v>
      </c>
      <c r="I32" s="52">
        <f>IFERROR(__xludf.DUMMYFUNCTION("""COMPUTED_VALUE"""),3.0)</f>
        <v>3</v>
      </c>
      <c r="J32" s="52">
        <f>IFERROR(__xludf.DUMMYFUNCTION("""COMPUTED_VALUE"""),4.0)</f>
        <v>4</v>
      </c>
      <c r="K32" s="52">
        <f>IFERROR(__xludf.DUMMYFUNCTION("""COMPUTED_VALUE"""),5.0)</f>
        <v>5</v>
      </c>
      <c r="L32" s="52">
        <f>IFERROR(__xludf.DUMMYFUNCTION("""COMPUTED_VALUE"""),36.0)</f>
        <v>36</v>
      </c>
      <c r="M32" s="52">
        <f>IFERROR(__xludf.DUMMYFUNCTION("""COMPUTED_VALUE"""),7.0)</f>
        <v>7</v>
      </c>
      <c r="N32" s="52">
        <f>IFERROR(__xludf.DUMMYFUNCTION("""COMPUTED_VALUE"""),4.0)</f>
        <v>4</v>
      </c>
      <c r="O32" s="52">
        <f>IFERROR(__xludf.DUMMYFUNCTION("""COMPUTED_VALUE"""),4.0)</f>
        <v>4</v>
      </c>
      <c r="P32" s="52">
        <f>IFERROR(__xludf.DUMMYFUNCTION("""COMPUTED_VALUE"""),3.0)</f>
        <v>3</v>
      </c>
      <c r="Q32" s="52">
        <f>IFERROR(__xludf.DUMMYFUNCTION("""COMPUTED_VALUE"""),4.0)</f>
        <v>4</v>
      </c>
      <c r="R32" s="52">
        <f>IFERROR(__xludf.DUMMYFUNCTION("""COMPUTED_VALUE"""),4.0)</f>
        <v>4</v>
      </c>
      <c r="S32" s="52">
        <f>IFERROR(__xludf.DUMMYFUNCTION("""COMPUTED_VALUE"""),5.0)</f>
        <v>5</v>
      </c>
      <c r="T32" s="52">
        <f>IFERROR(__xludf.DUMMYFUNCTION("""COMPUTED_VALUE"""),3.0)</f>
        <v>3</v>
      </c>
      <c r="U32" s="52">
        <f>IFERROR(__xludf.DUMMYFUNCTION("""COMPUTED_VALUE"""),3.0)</f>
        <v>3</v>
      </c>
      <c r="V32" s="52">
        <f>IFERROR(__xludf.DUMMYFUNCTION("""COMPUTED_VALUE"""),37.0)</f>
        <v>37</v>
      </c>
      <c r="W32" s="52">
        <f>IFERROR(__xludf.DUMMYFUNCTION("""COMPUTED_VALUE"""),73.0)</f>
        <v>73</v>
      </c>
    </row>
    <row r="33">
      <c r="A33" s="47">
        <v>31.0</v>
      </c>
      <c r="B33" s="52" t="str">
        <f>IFERROR(__xludf.DUMMYFUNCTION("""COMPUTED_VALUE"""),"Allie Hayden")</f>
        <v>Allie Hayden</v>
      </c>
      <c r="C33" s="52">
        <f>IFERROR(__xludf.DUMMYFUNCTION("""COMPUTED_VALUE"""),6.0)</f>
        <v>6</v>
      </c>
      <c r="D33" s="52">
        <f>IFERROR(__xludf.DUMMYFUNCTION("""COMPUTED_VALUE"""),5.0)</f>
        <v>5</v>
      </c>
      <c r="E33" s="52">
        <f>IFERROR(__xludf.DUMMYFUNCTION("""COMPUTED_VALUE"""),4.0)</f>
        <v>4</v>
      </c>
      <c r="F33" s="52">
        <f>IFERROR(__xludf.DUMMYFUNCTION("""COMPUTED_VALUE"""),7.0)</f>
        <v>7</v>
      </c>
      <c r="G33" s="52">
        <f>IFERROR(__xludf.DUMMYFUNCTION("""COMPUTED_VALUE"""),5.0)</f>
        <v>5</v>
      </c>
      <c r="H33" s="52">
        <f>IFERROR(__xludf.DUMMYFUNCTION("""COMPUTED_VALUE"""),6.0)</f>
        <v>6</v>
      </c>
      <c r="I33" s="52">
        <f>IFERROR(__xludf.DUMMYFUNCTION("""COMPUTED_VALUE"""),3.0)</f>
        <v>3</v>
      </c>
      <c r="J33" s="52">
        <f>IFERROR(__xludf.DUMMYFUNCTION("""COMPUTED_VALUE"""),4.0)</f>
        <v>4</v>
      </c>
      <c r="K33" s="52">
        <f>IFERROR(__xludf.DUMMYFUNCTION("""COMPUTED_VALUE"""),6.0)</f>
        <v>6</v>
      </c>
      <c r="L33" s="52">
        <f>IFERROR(__xludf.DUMMYFUNCTION("""COMPUTED_VALUE"""),46.0)</f>
        <v>46</v>
      </c>
      <c r="M33" s="52">
        <f>IFERROR(__xludf.DUMMYFUNCTION("""COMPUTED_VALUE"""),6.0)</f>
        <v>6</v>
      </c>
      <c r="N33" s="52">
        <f>IFERROR(__xludf.DUMMYFUNCTION("""COMPUTED_VALUE"""),7.0)</f>
        <v>7</v>
      </c>
      <c r="O33" s="52">
        <f>IFERROR(__xludf.DUMMYFUNCTION("""COMPUTED_VALUE"""),6.0)</f>
        <v>6</v>
      </c>
      <c r="P33" s="52">
        <f>IFERROR(__xludf.DUMMYFUNCTION("""COMPUTED_VALUE"""),3.0)</f>
        <v>3</v>
      </c>
      <c r="Q33" s="52">
        <f>IFERROR(__xludf.DUMMYFUNCTION("""COMPUTED_VALUE"""),4.0)</f>
        <v>4</v>
      </c>
      <c r="R33" s="52">
        <f>IFERROR(__xludf.DUMMYFUNCTION("""COMPUTED_VALUE"""),4.0)</f>
        <v>4</v>
      </c>
      <c r="S33" s="52">
        <f>IFERROR(__xludf.DUMMYFUNCTION("""COMPUTED_VALUE"""),5.0)</f>
        <v>5</v>
      </c>
      <c r="T33" s="52">
        <f>IFERROR(__xludf.DUMMYFUNCTION("""COMPUTED_VALUE"""),4.0)</f>
        <v>4</v>
      </c>
      <c r="U33" s="52">
        <f>IFERROR(__xludf.DUMMYFUNCTION("""COMPUTED_VALUE"""),5.0)</f>
        <v>5</v>
      </c>
      <c r="V33" s="52">
        <f>IFERROR(__xludf.DUMMYFUNCTION("""COMPUTED_VALUE"""),44.0)</f>
        <v>44</v>
      </c>
      <c r="W33" s="52">
        <f>IFERROR(__xludf.DUMMYFUNCTION("""COMPUTED_VALUE"""),90.0)</f>
        <v>90</v>
      </c>
    </row>
    <row r="34">
      <c r="A34" s="47">
        <v>32.0</v>
      </c>
      <c r="B34" s="52" t="str">
        <f>IFERROR(__xludf.DUMMYFUNCTION("""COMPUTED_VALUE"""),"Ella Dinsdale ")</f>
        <v>Ella Dinsdale </v>
      </c>
      <c r="C34" s="52">
        <f>IFERROR(__xludf.DUMMYFUNCTION("""COMPUTED_VALUE"""),6.0)</f>
        <v>6</v>
      </c>
      <c r="D34" s="52">
        <f>IFERROR(__xludf.DUMMYFUNCTION("""COMPUTED_VALUE"""),7.0)</f>
        <v>7</v>
      </c>
      <c r="E34" s="52">
        <f>IFERROR(__xludf.DUMMYFUNCTION("""COMPUTED_VALUE"""),3.0)</f>
        <v>3</v>
      </c>
      <c r="F34" s="52">
        <f>IFERROR(__xludf.DUMMYFUNCTION("""COMPUTED_VALUE"""),7.0)</f>
        <v>7</v>
      </c>
      <c r="G34" s="52">
        <f>IFERROR(__xludf.DUMMYFUNCTION("""COMPUTED_VALUE"""),6.0)</f>
        <v>6</v>
      </c>
      <c r="H34" s="52">
        <f>IFERROR(__xludf.DUMMYFUNCTION("""COMPUTED_VALUE"""),5.0)</f>
        <v>5</v>
      </c>
      <c r="I34" s="52">
        <f>IFERROR(__xludf.DUMMYFUNCTION("""COMPUTED_VALUE"""),4.0)</f>
        <v>4</v>
      </c>
      <c r="J34" s="52">
        <f>IFERROR(__xludf.DUMMYFUNCTION("""COMPUTED_VALUE"""),6.0)</f>
        <v>6</v>
      </c>
      <c r="K34" s="52">
        <f>IFERROR(__xludf.DUMMYFUNCTION("""COMPUTED_VALUE"""),5.0)</f>
        <v>5</v>
      </c>
      <c r="L34" s="52">
        <f>IFERROR(__xludf.DUMMYFUNCTION("""COMPUTED_VALUE"""),49.0)</f>
        <v>49</v>
      </c>
      <c r="M34" s="52">
        <f>IFERROR(__xludf.DUMMYFUNCTION("""COMPUTED_VALUE"""),7.0)</f>
        <v>7</v>
      </c>
      <c r="N34" s="52">
        <f>IFERROR(__xludf.DUMMYFUNCTION("""COMPUTED_VALUE"""),5.0)</f>
        <v>5</v>
      </c>
      <c r="O34" s="52">
        <f>IFERROR(__xludf.DUMMYFUNCTION("""COMPUTED_VALUE"""),7.0)</f>
        <v>7</v>
      </c>
      <c r="P34" s="52">
        <f>IFERROR(__xludf.DUMMYFUNCTION("""COMPUTED_VALUE"""),3.0)</f>
        <v>3</v>
      </c>
      <c r="Q34" s="52">
        <f>IFERROR(__xludf.DUMMYFUNCTION("""COMPUTED_VALUE"""),6.0)</f>
        <v>6</v>
      </c>
      <c r="R34" s="52">
        <f>IFERROR(__xludf.DUMMYFUNCTION("""COMPUTED_VALUE"""),5.0)</f>
        <v>5</v>
      </c>
      <c r="S34" s="52">
        <f>IFERROR(__xludf.DUMMYFUNCTION("""COMPUTED_VALUE"""),4.0)</f>
        <v>4</v>
      </c>
      <c r="T34" s="52">
        <f>IFERROR(__xludf.DUMMYFUNCTION("""COMPUTED_VALUE"""),3.0)</f>
        <v>3</v>
      </c>
      <c r="U34" s="52">
        <f>IFERROR(__xludf.DUMMYFUNCTION("""COMPUTED_VALUE"""),7.0)</f>
        <v>7</v>
      </c>
      <c r="V34" s="52">
        <f>IFERROR(__xludf.DUMMYFUNCTION("""COMPUTED_VALUE"""),47.0)</f>
        <v>47</v>
      </c>
      <c r="W34" s="52">
        <f>IFERROR(__xludf.DUMMYFUNCTION("""COMPUTED_VALUE"""),96.0)</f>
        <v>96</v>
      </c>
    </row>
    <row r="35">
      <c r="A35" s="47">
        <v>33.0</v>
      </c>
      <c r="B35" s="52" t="str">
        <f>IFERROR(__xludf.DUMMYFUNCTION("""COMPUTED_VALUE"""),"Addesen Glass")</f>
        <v>Addesen Glass</v>
      </c>
      <c r="C35" s="52">
        <f>IFERROR(__xludf.DUMMYFUNCTION("""COMPUTED_VALUE"""),5.0)</f>
        <v>5</v>
      </c>
      <c r="D35" s="52">
        <f>IFERROR(__xludf.DUMMYFUNCTION("""COMPUTED_VALUE"""),6.0)</f>
        <v>6</v>
      </c>
      <c r="E35" s="52">
        <f>IFERROR(__xludf.DUMMYFUNCTION("""COMPUTED_VALUE"""),3.0)</f>
        <v>3</v>
      </c>
      <c r="F35" s="52">
        <f>IFERROR(__xludf.DUMMYFUNCTION("""COMPUTED_VALUE"""),4.0)</f>
        <v>4</v>
      </c>
      <c r="G35" s="52">
        <f>IFERROR(__xludf.DUMMYFUNCTION("""COMPUTED_VALUE"""),4.0)</f>
        <v>4</v>
      </c>
      <c r="H35" s="52">
        <f>IFERROR(__xludf.DUMMYFUNCTION("""COMPUTED_VALUE"""),5.0)</f>
        <v>5</v>
      </c>
      <c r="I35" s="52">
        <f>IFERROR(__xludf.DUMMYFUNCTION("""COMPUTED_VALUE"""),4.0)</f>
        <v>4</v>
      </c>
      <c r="J35" s="52">
        <f>IFERROR(__xludf.DUMMYFUNCTION("""COMPUTED_VALUE"""),4.0)</f>
        <v>4</v>
      </c>
      <c r="K35" s="52">
        <f>IFERROR(__xludf.DUMMYFUNCTION("""COMPUTED_VALUE"""),4.0)</f>
        <v>4</v>
      </c>
      <c r="L35" s="52">
        <f>IFERROR(__xludf.DUMMYFUNCTION("""COMPUTED_VALUE"""),39.0)</f>
        <v>39</v>
      </c>
      <c r="M35" s="52">
        <f>IFERROR(__xludf.DUMMYFUNCTION("""COMPUTED_VALUE"""),7.0)</f>
        <v>7</v>
      </c>
      <c r="N35" s="52">
        <f>IFERROR(__xludf.DUMMYFUNCTION("""COMPUTED_VALUE"""),4.0)</f>
        <v>4</v>
      </c>
      <c r="O35" s="52">
        <f>IFERROR(__xludf.DUMMYFUNCTION("""COMPUTED_VALUE"""),4.0)</f>
        <v>4</v>
      </c>
      <c r="P35" s="52">
        <f>IFERROR(__xludf.DUMMYFUNCTION("""COMPUTED_VALUE"""),4.0)</f>
        <v>4</v>
      </c>
      <c r="Q35" s="52">
        <f>IFERROR(__xludf.DUMMYFUNCTION("""COMPUTED_VALUE"""),4.0)</f>
        <v>4</v>
      </c>
      <c r="R35" s="52">
        <f>IFERROR(__xludf.DUMMYFUNCTION("""COMPUTED_VALUE"""),4.0)</f>
        <v>4</v>
      </c>
      <c r="S35" s="52">
        <f>IFERROR(__xludf.DUMMYFUNCTION("""COMPUTED_VALUE"""),6.0)</f>
        <v>6</v>
      </c>
      <c r="T35" s="52">
        <f>IFERROR(__xludf.DUMMYFUNCTION("""COMPUTED_VALUE"""),3.0)</f>
        <v>3</v>
      </c>
      <c r="U35" s="52">
        <f>IFERROR(__xludf.DUMMYFUNCTION("""COMPUTED_VALUE"""),4.0)</f>
        <v>4</v>
      </c>
      <c r="V35" s="52">
        <f>IFERROR(__xludf.DUMMYFUNCTION("""COMPUTED_VALUE"""),40.0)</f>
        <v>40</v>
      </c>
      <c r="W35" s="52">
        <f>IFERROR(__xludf.DUMMYFUNCTION("""COMPUTED_VALUE"""),79.0)</f>
        <v>79</v>
      </c>
    </row>
    <row r="36">
      <c r="A36" s="47">
        <v>34.0</v>
      </c>
      <c r="B36" s="52" t="str">
        <f>IFERROR(__xludf.DUMMYFUNCTION("""COMPUTED_VALUE"""),"Sara Gruenewald")</f>
        <v>Sara Gruenewald</v>
      </c>
      <c r="C36" s="52">
        <f>IFERROR(__xludf.DUMMYFUNCTION("""COMPUTED_VALUE"""),5.0)</f>
        <v>5</v>
      </c>
      <c r="D36" s="52">
        <f>IFERROR(__xludf.DUMMYFUNCTION("""COMPUTED_VALUE"""),8.0)</f>
        <v>8</v>
      </c>
      <c r="E36" s="52">
        <f>IFERROR(__xludf.DUMMYFUNCTION("""COMPUTED_VALUE"""),4.0)</f>
        <v>4</v>
      </c>
      <c r="F36" s="52">
        <f>IFERROR(__xludf.DUMMYFUNCTION("""COMPUTED_VALUE"""),8.0)</f>
        <v>8</v>
      </c>
      <c r="G36" s="52">
        <f>IFERROR(__xludf.DUMMYFUNCTION("""COMPUTED_VALUE"""),5.0)</f>
        <v>5</v>
      </c>
      <c r="H36" s="52">
        <f>IFERROR(__xludf.DUMMYFUNCTION("""COMPUTED_VALUE"""),6.0)</f>
        <v>6</v>
      </c>
      <c r="I36" s="52">
        <f>IFERROR(__xludf.DUMMYFUNCTION("""COMPUTED_VALUE"""),4.0)</f>
        <v>4</v>
      </c>
      <c r="J36" s="52">
        <f>IFERROR(__xludf.DUMMYFUNCTION("""COMPUTED_VALUE"""),5.0)</f>
        <v>5</v>
      </c>
      <c r="K36" s="52">
        <f>IFERROR(__xludf.DUMMYFUNCTION("""COMPUTED_VALUE"""),5.0)</f>
        <v>5</v>
      </c>
      <c r="L36" s="52">
        <f>IFERROR(__xludf.DUMMYFUNCTION("""COMPUTED_VALUE"""),50.0)</f>
        <v>50</v>
      </c>
      <c r="M36" s="52">
        <f>IFERROR(__xludf.DUMMYFUNCTION("""COMPUTED_VALUE"""),7.0)</f>
        <v>7</v>
      </c>
      <c r="N36" s="52">
        <f>IFERROR(__xludf.DUMMYFUNCTION("""COMPUTED_VALUE"""),6.0)</f>
        <v>6</v>
      </c>
      <c r="O36" s="52">
        <f>IFERROR(__xludf.DUMMYFUNCTION("""COMPUTED_VALUE"""),4.0)</f>
        <v>4</v>
      </c>
      <c r="P36" s="52">
        <f>IFERROR(__xludf.DUMMYFUNCTION("""COMPUTED_VALUE"""),5.0)</f>
        <v>5</v>
      </c>
      <c r="Q36" s="52">
        <f>IFERROR(__xludf.DUMMYFUNCTION("""COMPUTED_VALUE"""),7.0)</f>
        <v>7</v>
      </c>
      <c r="R36" s="52">
        <f>IFERROR(__xludf.DUMMYFUNCTION("""COMPUTED_VALUE"""),6.0)</f>
        <v>6</v>
      </c>
      <c r="S36" s="52">
        <f>IFERROR(__xludf.DUMMYFUNCTION("""COMPUTED_VALUE"""),8.0)</f>
        <v>8</v>
      </c>
      <c r="T36" s="52">
        <f>IFERROR(__xludf.DUMMYFUNCTION("""COMPUTED_VALUE"""),4.0)</f>
        <v>4</v>
      </c>
      <c r="U36" s="52">
        <f>IFERROR(__xludf.DUMMYFUNCTION("""COMPUTED_VALUE"""),8.0)</f>
        <v>8</v>
      </c>
      <c r="V36" s="52">
        <f>IFERROR(__xludf.DUMMYFUNCTION("""COMPUTED_VALUE"""),55.0)</f>
        <v>55</v>
      </c>
      <c r="W36" s="52">
        <f>IFERROR(__xludf.DUMMYFUNCTION("""COMPUTED_VALUE"""),105.0)</f>
        <v>105</v>
      </c>
    </row>
    <row r="37">
      <c r="A37" s="47">
        <v>35.0</v>
      </c>
      <c r="B37" s="52" t="str">
        <f>IFERROR(__xludf.DUMMYFUNCTION("""COMPUTED_VALUE"""),"Addysyn Asmus")</f>
        <v>Addysyn Asmus</v>
      </c>
      <c r="C37" s="52">
        <f>IFERROR(__xludf.DUMMYFUNCTION("""COMPUTED_VALUE"""),6.0)</f>
        <v>6</v>
      </c>
      <c r="D37" s="52">
        <f>IFERROR(__xludf.DUMMYFUNCTION("""COMPUTED_VALUE"""),7.0)</f>
        <v>7</v>
      </c>
      <c r="E37" s="52">
        <f>IFERROR(__xludf.DUMMYFUNCTION("""COMPUTED_VALUE"""),4.0)</f>
        <v>4</v>
      </c>
      <c r="F37" s="52">
        <f>IFERROR(__xludf.DUMMYFUNCTION("""COMPUTED_VALUE"""),8.0)</f>
        <v>8</v>
      </c>
      <c r="G37" s="52">
        <f>IFERROR(__xludf.DUMMYFUNCTION("""COMPUTED_VALUE"""),4.0)</f>
        <v>4</v>
      </c>
      <c r="H37" s="52">
        <f>IFERROR(__xludf.DUMMYFUNCTION("""COMPUTED_VALUE"""),4.0)</f>
        <v>4</v>
      </c>
      <c r="I37" s="52">
        <f>IFERROR(__xludf.DUMMYFUNCTION("""COMPUTED_VALUE"""),4.0)</f>
        <v>4</v>
      </c>
      <c r="J37" s="52">
        <f>IFERROR(__xludf.DUMMYFUNCTION("""COMPUTED_VALUE"""),4.0)</f>
        <v>4</v>
      </c>
      <c r="K37" s="52">
        <f>IFERROR(__xludf.DUMMYFUNCTION("""COMPUTED_VALUE"""),5.0)</f>
        <v>5</v>
      </c>
      <c r="L37" s="52">
        <f>IFERROR(__xludf.DUMMYFUNCTION("""COMPUTED_VALUE"""),46.0)</f>
        <v>46</v>
      </c>
      <c r="M37" s="52">
        <f>IFERROR(__xludf.DUMMYFUNCTION("""COMPUTED_VALUE"""),8.0)</f>
        <v>8</v>
      </c>
      <c r="N37" s="52">
        <f>IFERROR(__xludf.DUMMYFUNCTION("""COMPUTED_VALUE"""),6.0)</f>
        <v>6</v>
      </c>
      <c r="O37" s="52">
        <f>IFERROR(__xludf.DUMMYFUNCTION("""COMPUTED_VALUE"""),4.0)</f>
        <v>4</v>
      </c>
      <c r="P37" s="52">
        <f>IFERROR(__xludf.DUMMYFUNCTION("""COMPUTED_VALUE"""),3.0)</f>
        <v>3</v>
      </c>
      <c r="Q37" s="52">
        <f>IFERROR(__xludf.DUMMYFUNCTION("""COMPUTED_VALUE"""),5.0)</f>
        <v>5</v>
      </c>
      <c r="R37" s="52">
        <f>IFERROR(__xludf.DUMMYFUNCTION("""COMPUTED_VALUE"""),4.0)</f>
        <v>4</v>
      </c>
      <c r="S37" s="52">
        <f>IFERROR(__xludf.DUMMYFUNCTION("""COMPUTED_VALUE"""),5.0)</f>
        <v>5</v>
      </c>
      <c r="T37" s="52">
        <f>IFERROR(__xludf.DUMMYFUNCTION("""COMPUTED_VALUE"""),3.0)</f>
        <v>3</v>
      </c>
      <c r="U37" s="52">
        <f>IFERROR(__xludf.DUMMYFUNCTION("""COMPUTED_VALUE"""),4.0)</f>
        <v>4</v>
      </c>
      <c r="V37" s="52">
        <f>IFERROR(__xludf.DUMMYFUNCTION("""COMPUTED_VALUE"""),42.0)</f>
        <v>42</v>
      </c>
      <c r="W37" s="52">
        <f>IFERROR(__xludf.DUMMYFUNCTION("""COMPUTED_VALUE"""),88.0)</f>
        <v>88</v>
      </c>
    </row>
    <row r="38">
      <c r="A38" s="47">
        <v>36.0</v>
      </c>
      <c r="B38" s="52" t="str">
        <f>IFERROR(__xludf.DUMMYFUNCTION("""COMPUTED_VALUE"""),"Ashlee Johnson ")</f>
        <v>Ashlee Johnson </v>
      </c>
      <c r="C38" s="52">
        <f>IFERROR(__xludf.DUMMYFUNCTION("""COMPUTED_VALUE"""),4.0)</f>
        <v>4</v>
      </c>
      <c r="D38" s="52">
        <f>IFERROR(__xludf.DUMMYFUNCTION("""COMPUTED_VALUE"""),5.0)</f>
        <v>5</v>
      </c>
      <c r="E38" s="52">
        <f>IFERROR(__xludf.DUMMYFUNCTION("""COMPUTED_VALUE"""),3.0)</f>
        <v>3</v>
      </c>
      <c r="F38" s="52">
        <f>IFERROR(__xludf.DUMMYFUNCTION("""COMPUTED_VALUE"""),5.0)</f>
        <v>5</v>
      </c>
      <c r="G38" s="52">
        <f>IFERROR(__xludf.DUMMYFUNCTION("""COMPUTED_VALUE"""),4.0)</f>
        <v>4</v>
      </c>
      <c r="H38" s="52">
        <f>IFERROR(__xludf.DUMMYFUNCTION("""COMPUTED_VALUE"""),5.0)</f>
        <v>5</v>
      </c>
      <c r="I38" s="52">
        <f>IFERROR(__xludf.DUMMYFUNCTION("""COMPUTED_VALUE"""),3.0)</f>
        <v>3</v>
      </c>
      <c r="J38" s="52">
        <f>IFERROR(__xludf.DUMMYFUNCTION("""COMPUTED_VALUE"""),4.0)</f>
        <v>4</v>
      </c>
      <c r="K38" s="52">
        <f>IFERROR(__xludf.DUMMYFUNCTION("""COMPUTED_VALUE"""),4.0)</f>
        <v>4</v>
      </c>
      <c r="L38" s="52">
        <f>IFERROR(__xludf.DUMMYFUNCTION("""COMPUTED_VALUE"""),37.0)</f>
        <v>37</v>
      </c>
      <c r="M38" s="52">
        <f>IFERROR(__xludf.DUMMYFUNCTION("""COMPUTED_VALUE"""),6.0)</f>
        <v>6</v>
      </c>
      <c r="N38" s="52">
        <f>IFERROR(__xludf.DUMMYFUNCTION("""COMPUTED_VALUE"""),4.0)</f>
        <v>4</v>
      </c>
      <c r="O38" s="52">
        <f>IFERROR(__xludf.DUMMYFUNCTION("""COMPUTED_VALUE"""),5.0)</f>
        <v>5</v>
      </c>
      <c r="P38" s="52">
        <f>IFERROR(__xludf.DUMMYFUNCTION("""COMPUTED_VALUE"""),4.0)</f>
        <v>4</v>
      </c>
      <c r="Q38" s="52">
        <f>IFERROR(__xludf.DUMMYFUNCTION("""COMPUTED_VALUE"""),4.0)</f>
        <v>4</v>
      </c>
      <c r="R38" s="52">
        <f>IFERROR(__xludf.DUMMYFUNCTION("""COMPUTED_VALUE"""),4.0)</f>
        <v>4</v>
      </c>
      <c r="S38" s="52">
        <f>IFERROR(__xludf.DUMMYFUNCTION("""COMPUTED_VALUE"""),6.0)</f>
        <v>6</v>
      </c>
      <c r="T38" s="52">
        <f>IFERROR(__xludf.DUMMYFUNCTION("""COMPUTED_VALUE"""),3.0)</f>
        <v>3</v>
      </c>
      <c r="U38" s="52">
        <f>IFERROR(__xludf.DUMMYFUNCTION("""COMPUTED_VALUE"""),4.0)</f>
        <v>4</v>
      </c>
      <c r="V38" s="52">
        <f>IFERROR(__xludf.DUMMYFUNCTION("""COMPUTED_VALUE"""),40.0)</f>
        <v>40</v>
      </c>
      <c r="W38" s="52">
        <f>IFERROR(__xludf.DUMMYFUNCTION("""COMPUTED_VALUE"""),77.0)</f>
        <v>77</v>
      </c>
    </row>
    <row r="39">
      <c r="A39" s="47">
        <v>37.0</v>
      </c>
      <c r="B39" s="52" t="str">
        <f>IFERROR(__xludf.DUMMYFUNCTION("""COMPUTED_VALUE"""),"Kiera Stehr")</f>
        <v>Kiera Stehr</v>
      </c>
      <c r="C39" s="52">
        <f>IFERROR(__xludf.DUMMYFUNCTION("""COMPUTED_VALUE"""),6.0)</f>
        <v>6</v>
      </c>
      <c r="D39" s="52">
        <f>IFERROR(__xludf.DUMMYFUNCTION("""COMPUTED_VALUE"""),7.0)</f>
        <v>7</v>
      </c>
      <c r="E39" s="52">
        <f>IFERROR(__xludf.DUMMYFUNCTION("""COMPUTED_VALUE"""),4.0)</f>
        <v>4</v>
      </c>
      <c r="F39" s="52">
        <f>IFERROR(__xludf.DUMMYFUNCTION("""COMPUTED_VALUE"""),6.0)</f>
        <v>6</v>
      </c>
      <c r="G39" s="52">
        <f>IFERROR(__xludf.DUMMYFUNCTION("""COMPUTED_VALUE"""),7.0)</f>
        <v>7</v>
      </c>
      <c r="H39" s="52">
        <f>IFERROR(__xludf.DUMMYFUNCTION("""COMPUTED_VALUE"""),5.0)</f>
        <v>5</v>
      </c>
      <c r="I39" s="52">
        <f>IFERROR(__xludf.DUMMYFUNCTION("""COMPUTED_VALUE"""),5.0)</f>
        <v>5</v>
      </c>
      <c r="J39" s="52">
        <f>IFERROR(__xludf.DUMMYFUNCTION("""COMPUTED_VALUE"""),5.0)</f>
        <v>5</v>
      </c>
      <c r="K39" s="52">
        <f>IFERROR(__xludf.DUMMYFUNCTION("""COMPUTED_VALUE"""),6.0)</f>
        <v>6</v>
      </c>
      <c r="L39" s="52">
        <f>IFERROR(__xludf.DUMMYFUNCTION("""COMPUTED_VALUE"""),51.0)</f>
        <v>51</v>
      </c>
      <c r="M39" s="52">
        <f>IFERROR(__xludf.DUMMYFUNCTION("""COMPUTED_VALUE"""),7.0)</f>
        <v>7</v>
      </c>
      <c r="N39" s="52">
        <f>IFERROR(__xludf.DUMMYFUNCTION("""COMPUTED_VALUE"""),5.0)</f>
        <v>5</v>
      </c>
      <c r="O39" s="52">
        <f>IFERROR(__xludf.DUMMYFUNCTION("""COMPUTED_VALUE"""),6.0)</f>
        <v>6</v>
      </c>
      <c r="P39" s="52">
        <f>IFERROR(__xludf.DUMMYFUNCTION("""COMPUTED_VALUE"""),4.0)</f>
        <v>4</v>
      </c>
      <c r="Q39" s="52">
        <f>IFERROR(__xludf.DUMMYFUNCTION("""COMPUTED_VALUE"""),6.0)</f>
        <v>6</v>
      </c>
      <c r="R39" s="52">
        <f>IFERROR(__xludf.DUMMYFUNCTION("""COMPUTED_VALUE"""),5.0)</f>
        <v>5</v>
      </c>
      <c r="S39" s="52">
        <f>IFERROR(__xludf.DUMMYFUNCTION("""COMPUTED_VALUE"""),6.0)</f>
        <v>6</v>
      </c>
      <c r="T39" s="52">
        <f>IFERROR(__xludf.DUMMYFUNCTION("""COMPUTED_VALUE"""),4.0)</f>
        <v>4</v>
      </c>
      <c r="U39" s="52">
        <f>IFERROR(__xludf.DUMMYFUNCTION("""COMPUTED_VALUE"""),6.0)</f>
        <v>6</v>
      </c>
      <c r="V39" s="52">
        <f>IFERROR(__xludf.DUMMYFUNCTION("""COMPUTED_VALUE"""),49.0)</f>
        <v>49</v>
      </c>
      <c r="W39" s="52">
        <f>IFERROR(__xludf.DUMMYFUNCTION("""COMPUTED_VALUE"""),100.0)</f>
        <v>100</v>
      </c>
    </row>
    <row r="40">
      <c r="A40" s="47">
        <v>38.0</v>
      </c>
      <c r="B40" s="52" t="str">
        <f>IFERROR(__xludf.DUMMYFUNCTION("""COMPUTED_VALUE"""),"Katie Barnett")</f>
        <v>Katie Barnett</v>
      </c>
      <c r="C40" s="52">
        <f>IFERROR(__xludf.DUMMYFUNCTION("""COMPUTED_VALUE"""),5.0)</f>
        <v>5</v>
      </c>
      <c r="D40" s="52">
        <f>IFERROR(__xludf.DUMMYFUNCTION("""COMPUTED_VALUE"""),7.0)</f>
        <v>7</v>
      </c>
      <c r="E40" s="52">
        <f>IFERROR(__xludf.DUMMYFUNCTION("""COMPUTED_VALUE"""),4.0)</f>
        <v>4</v>
      </c>
      <c r="F40" s="52">
        <f>IFERROR(__xludf.DUMMYFUNCTION("""COMPUTED_VALUE"""),6.0)</f>
        <v>6</v>
      </c>
      <c r="G40" s="52">
        <f>IFERROR(__xludf.DUMMYFUNCTION("""COMPUTED_VALUE"""),3.0)</f>
        <v>3</v>
      </c>
      <c r="H40" s="52">
        <f>IFERROR(__xludf.DUMMYFUNCTION("""COMPUTED_VALUE"""),5.0)</f>
        <v>5</v>
      </c>
      <c r="I40" s="52">
        <f>IFERROR(__xludf.DUMMYFUNCTION("""COMPUTED_VALUE"""),4.0)</f>
        <v>4</v>
      </c>
      <c r="J40" s="52">
        <f>IFERROR(__xludf.DUMMYFUNCTION("""COMPUTED_VALUE"""),4.0)</f>
        <v>4</v>
      </c>
      <c r="K40" s="52">
        <f>IFERROR(__xludf.DUMMYFUNCTION("""COMPUTED_VALUE"""),5.0)</f>
        <v>5</v>
      </c>
      <c r="L40" s="52">
        <f>IFERROR(__xludf.DUMMYFUNCTION("""COMPUTED_VALUE"""),43.0)</f>
        <v>43</v>
      </c>
      <c r="M40" s="52">
        <f>IFERROR(__xludf.DUMMYFUNCTION("""COMPUTED_VALUE"""),8.0)</f>
        <v>8</v>
      </c>
      <c r="N40" s="52">
        <f>IFERROR(__xludf.DUMMYFUNCTION("""COMPUTED_VALUE"""),6.0)</f>
        <v>6</v>
      </c>
      <c r="O40" s="52">
        <f>IFERROR(__xludf.DUMMYFUNCTION("""COMPUTED_VALUE"""),5.0)</f>
        <v>5</v>
      </c>
      <c r="P40" s="52">
        <f>IFERROR(__xludf.DUMMYFUNCTION("""COMPUTED_VALUE"""),5.0)</f>
        <v>5</v>
      </c>
      <c r="Q40" s="52">
        <f>IFERROR(__xludf.DUMMYFUNCTION("""COMPUTED_VALUE"""),4.0)</f>
        <v>4</v>
      </c>
      <c r="R40" s="52">
        <f>IFERROR(__xludf.DUMMYFUNCTION("""COMPUTED_VALUE"""),4.0)</f>
        <v>4</v>
      </c>
      <c r="S40" s="52">
        <f>IFERROR(__xludf.DUMMYFUNCTION("""COMPUTED_VALUE"""),6.0)</f>
        <v>6</v>
      </c>
      <c r="T40" s="52">
        <f>IFERROR(__xludf.DUMMYFUNCTION("""COMPUTED_VALUE"""),3.0)</f>
        <v>3</v>
      </c>
      <c r="U40" s="52">
        <f>IFERROR(__xludf.DUMMYFUNCTION("""COMPUTED_VALUE"""),5.0)</f>
        <v>5</v>
      </c>
      <c r="V40" s="52">
        <f>IFERROR(__xludf.DUMMYFUNCTION("""COMPUTED_VALUE"""),46.0)</f>
        <v>46</v>
      </c>
      <c r="W40" s="52">
        <f>IFERROR(__xludf.DUMMYFUNCTION("""COMPUTED_VALUE"""),89.0)</f>
        <v>89</v>
      </c>
    </row>
    <row r="41">
      <c r="A41" s="47">
        <v>39.0</v>
      </c>
      <c r="B41" s="52" t="str">
        <f>IFERROR(__xludf.DUMMYFUNCTION("""COMPUTED_VALUE"""),"Lauren Kelly")</f>
        <v>Lauren Kelly</v>
      </c>
      <c r="C41" s="52">
        <f>IFERROR(__xludf.DUMMYFUNCTION("""COMPUTED_VALUE"""),4.0)</f>
        <v>4</v>
      </c>
      <c r="D41" s="52">
        <f>IFERROR(__xludf.DUMMYFUNCTION("""COMPUTED_VALUE"""),5.0)</f>
        <v>5</v>
      </c>
      <c r="E41" s="52">
        <f>IFERROR(__xludf.DUMMYFUNCTION("""COMPUTED_VALUE"""),3.0)</f>
        <v>3</v>
      </c>
      <c r="F41" s="52">
        <f>IFERROR(__xludf.DUMMYFUNCTION("""COMPUTED_VALUE"""),5.0)</f>
        <v>5</v>
      </c>
      <c r="G41" s="52">
        <f>IFERROR(__xludf.DUMMYFUNCTION("""COMPUTED_VALUE"""),5.0)</f>
        <v>5</v>
      </c>
      <c r="H41" s="52">
        <f>IFERROR(__xludf.DUMMYFUNCTION("""COMPUTED_VALUE"""),4.0)</f>
        <v>4</v>
      </c>
      <c r="I41" s="52">
        <f>IFERROR(__xludf.DUMMYFUNCTION("""COMPUTED_VALUE"""),5.0)</f>
        <v>5</v>
      </c>
      <c r="J41" s="52">
        <f>IFERROR(__xludf.DUMMYFUNCTION("""COMPUTED_VALUE"""),4.0)</f>
        <v>4</v>
      </c>
      <c r="K41" s="52">
        <f>IFERROR(__xludf.DUMMYFUNCTION("""COMPUTED_VALUE"""),4.0)</f>
        <v>4</v>
      </c>
      <c r="L41" s="52">
        <f>IFERROR(__xludf.DUMMYFUNCTION("""COMPUTED_VALUE"""),39.0)</f>
        <v>39</v>
      </c>
      <c r="M41" s="52">
        <f>IFERROR(__xludf.DUMMYFUNCTION("""COMPUTED_VALUE"""),5.0)</f>
        <v>5</v>
      </c>
      <c r="N41" s="52">
        <f>IFERROR(__xludf.DUMMYFUNCTION("""COMPUTED_VALUE"""),7.0)</f>
        <v>7</v>
      </c>
      <c r="O41" s="52">
        <f>IFERROR(__xludf.DUMMYFUNCTION("""COMPUTED_VALUE"""),5.0)</f>
        <v>5</v>
      </c>
      <c r="P41" s="52">
        <f>IFERROR(__xludf.DUMMYFUNCTION("""COMPUTED_VALUE"""),2.0)</f>
        <v>2</v>
      </c>
      <c r="Q41" s="52">
        <f>IFERROR(__xludf.DUMMYFUNCTION("""COMPUTED_VALUE"""),5.0)</f>
        <v>5</v>
      </c>
      <c r="R41" s="52">
        <f>IFERROR(__xludf.DUMMYFUNCTION("""COMPUTED_VALUE"""),5.0)</f>
        <v>5</v>
      </c>
      <c r="S41" s="52">
        <f>IFERROR(__xludf.DUMMYFUNCTION("""COMPUTED_VALUE"""),7.0)</f>
        <v>7</v>
      </c>
      <c r="T41" s="52">
        <f>IFERROR(__xludf.DUMMYFUNCTION("""COMPUTED_VALUE"""),3.0)</f>
        <v>3</v>
      </c>
      <c r="U41" s="52">
        <f>IFERROR(__xludf.DUMMYFUNCTION("""COMPUTED_VALUE"""),4.0)</f>
        <v>4</v>
      </c>
      <c r="V41" s="52">
        <f>IFERROR(__xludf.DUMMYFUNCTION("""COMPUTED_VALUE"""),43.0)</f>
        <v>43</v>
      </c>
      <c r="W41" s="52">
        <f>IFERROR(__xludf.DUMMYFUNCTION("""COMPUTED_VALUE"""),82.0)</f>
        <v>82</v>
      </c>
    </row>
    <row r="42">
      <c r="A42" s="47">
        <v>40.0</v>
      </c>
      <c r="B42" s="52" t="str">
        <f>IFERROR(__xludf.DUMMYFUNCTION("""COMPUTED_VALUE"""),"Parris Collins")</f>
        <v>Parris Collins</v>
      </c>
      <c r="C42" s="52">
        <f>IFERROR(__xludf.DUMMYFUNCTION("""COMPUTED_VALUE"""),6.0)</f>
        <v>6</v>
      </c>
      <c r="D42" s="52">
        <f>IFERROR(__xludf.DUMMYFUNCTION("""COMPUTED_VALUE"""),5.0)</f>
        <v>5</v>
      </c>
      <c r="E42" s="52">
        <f>IFERROR(__xludf.DUMMYFUNCTION("""COMPUTED_VALUE"""),3.0)</f>
        <v>3</v>
      </c>
      <c r="F42" s="52">
        <f>IFERROR(__xludf.DUMMYFUNCTION("""COMPUTED_VALUE"""),6.0)</f>
        <v>6</v>
      </c>
      <c r="G42" s="52">
        <f>IFERROR(__xludf.DUMMYFUNCTION("""COMPUTED_VALUE"""),7.0)</f>
        <v>7</v>
      </c>
      <c r="H42" s="52">
        <f>IFERROR(__xludf.DUMMYFUNCTION("""COMPUTED_VALUE"""),5.0)</f>
        <v>5</v>
      </c>
      <c r="I42" s="52">
        <f>IFERROR(__xludf.DUMMYFUNCTION("""COMPUTED_VALUE"""),3.0)</f>
        <v>3</v>
      </c>
      <c r="J42" s="52">
        <f>IFERROR(__xludf.DUMMYFUNCTION("""COMPUTED_VALUE"""),9.0)</f>
        <v>9</v>
      </c>
      <c r="K42" s="52">
        <f>IFERROR(__xludf.DUMMYFUNCTION("""COMPUTED_VALUE"""),7.0)</f>
        <v>7</v>
      </c>
      <c r="L42" s="52">
        <f>IFERROR(__xludf.DUMMYFUNCTION("""COMPUTED_VALUE"""),51.0)</f>
        <v>51</v>
      </c>
      <c r="M42" s="52">
        <f>IFERROR(__xludf.DUMMYFUNCTION("""COMPUTED_VALUE"""),9.0)</f>
        <v>9</v>
      </c>
      <c r="N42" s="52">
        <f>IFERROR(__xludf.DUMMYFUNCTION("""COMPUTED_VALUE"""),5.0)</f>
        <v>5</v>
      </c>
      <c r="O42" s="52">
        <f>IFERROR(__xludf.DUMMYFUNCTION("""COMPUTED_VALUE"""),4.0)</f>
        <v>4</v>
      </c>
      <c r="P42" s="52">
        <f>IFERROR(__xludf.DUMMYFUNCTION("""COMPUTED_VALUE"""),5.0)</f>
        <v>5</v>
      </c>
      <c r="Q42" s="52">
        <f>IFERROR(__xludf.DUMMYFUNCTION("""COMPUTED_VALUE"""),7.0)</f>
        <v>7</v>
      </c>
      <c r="R42" s="52">
        <f>IFERROR(__xludf.DUMMYFUNCTION("""COMPUTED_VALUE"""),6.0)</f>
        <v>6</v>
      </c>
      <c r="S42" s="52">
        <f>IFERROR(__xludf.DUMMYFUNCTION("""COMPUTED_VALUE"""),6.0)</f>
        <v>6</v>
      </c>
      <c r="T42" s="52">
        <f>IFERROR(__xludf.DUMMYFUNCTION("""COMPUTED_VALUE"""),6.0)</f>
        <v>6</v>
      </c>
      <c r="U42" s="52">
        <f>IFERROR(__xludf.DUMMYFUNCTION("""COMPUTED_VALUE"""),6.0)</f>
        <v>6</v>
      </c>
      <c r="V42" s="52">
        <f>IFERROR(__xludf.DUMMYFUNCTION("""COMPUTED_VALUE"""),54.0)</f>
        <v>54</v>
      </c>
      <c r="W42" s="52">
        <f>IFERROR(__xludf.DUMMYFUNCTION("""COMPUTED_VALUE"""),105.0)</f>
        <v>105</v>
      </c>
    </row>
    <row r="43">
      <c r="A43" s="47">
        <v>41.0</v>
      </c>
      <c r="B43" s="52" t="str">
        <f>IFERROR(__xludf.DUMMYFUNCTION("""COMPUTED_VALUE"""),"Iommi Paulsen")</f>
        <v>Iommi Paulsen</v>
      </c>
      <c r="C43" s="52">
        <f>IFERROR(__xludf.DUMMYFUNCTION("""COMPUTED_VALUE"""),5.0)</f>
        <v>5</v>
      </c>
      <c r="D43" s="52">
        <f>IFERROR(__xludf.DUMMYFUNCTION("""COMPUTED_VALUE"""),9.0)</f>
        <v>9</v>
      </c>
      <c r="E43" s="52">
        <f>IFERROR(__xludf.DUMMYFUNCTION("""COMPUTED_VALUE"""),3.0)</f>
        <v>3</v>
      </c>
      <c r="F43" s="52">
        <f>IFERROR(__xludf.DUMMYFUNCTION("""COMPUTED_VALUE"""),7.0)</f>
        <v>7</v>
      </c>
      <c r="G43" s="52">
        <f>IFERROR(__xludf.DUMMYFUNCTION("""COMPUTED_VALUE"""),4.0)</f>
        <v>4</v>
      </c>
      <c r="H43" s="52">
        <f>IFERROR(__xludf.DUMMYFUNCTION("""COMPUTED_VALUE"""),4.0)</f>
        <v>4</v>
      </c>
      <c r="I43" s="52">
        <f>IFERROR(__xludf.DUMMYFUNCTION("""COMPUTED_VALUE"""),5.0)</f>
        <v>5</v>
      </c>
      <c r="J43" s="52">
        <f>IFERROR(__xludf.DUMMYFUNCTION("""COMPUTED_VALUE"""),4.0)</f>
        <v>4</v>
      </c>
      <c r="K43" s="52">
        <f>IFERROR(__xludf.DUMMYFUNCTION("""COMPUTED_VALUE"""),5.0)</f>
        <v>5</v>
      </c>
      <c r="L43" s="52">
        <f>IFERROR(__xludf.DUMMYFUNCTION("""COMPUTED_VALUE"""),46.0)</f>
        <v>46</v>
      </c>
      <c r="M43" s="52">
        <f>IFERROR(__xludf.DUMMYFUNCTION("""COMPUTED_VALUE"""),9.0)</f>
        <v>9</v>
      </c>
      <c r="N43" s="52">
        <f>IFERROR(__xludf.DUMMYFUNCTION("""COMPUTED_VALUE"""),6.0)</f>
        <v>6</v>
      </c>
      <c r="O43" s="52">
        <f>IFERROR(__xludf.DUMMYFUNCTION("""COMPUTED_VALUE"""),5.0)</f>
        <v>5</v>
      </c>
      <c r="P43" s="52">
        <f>IFERROR(__xludf.DUMMYFUNCTION("""COMPUTED_VALUE"""),4.0)</f>
        <v>4</v>
      </c>
      <c r="Q43" s="52">
        <f>IFERROR(__xludf.DUMMYFUNCTION("""COMPUTED_VALUE"""),6.0)</f>
        <v>6</v>
      </c>
      <c r="R43" s="52">
        <f>IFERROR(__xludf.DUMMYFUNCTION("""COMPUTED_VALUE"""),4.0)</f>
        <v>4</v>
      </c>
      <c r="S43" s="52">
        <f>IFERROR(__xludf.DUMMYFUNCTION("""COMPUTED_VALUE"""),11.0)</f>
        <v>11</v>
      </c>
      <c r="T43" s="52">
        <f>IFERROR(__xludf.DUMMYFUNCTION("""COMPUTED_VALUE"""),3.0)</f>
        <v>3</v>
      </c>
      <c r="U43" s="52">
        <f>IFERROR(__xludf.DUMMYFUNCTION("""COMPUTED_VALUE"""),5.0)</f>
        <v>5</v>
      </c>
      <c r="V43" s="52">
        <f>IFERROR(__xludf.DUMMYFUNCTION("""COMPUTED_VALUE"""),53.0)</f>
        <v>53</v>
      </c>
      <c r="W43" s="52">
        <f>IFERROR(__xludf.DUMMYFUNCTION("""COMPUTED_VALUE"""),99.0)</f>
        <v>99</v>
      </c>
    </row>
    <row r="44">
      <c r="A44" s="47">
        <v>42.0</v>
      </c>
      <c r="B44" s="52" t="str">
        <f>IFERROR(__xludf.DUMMYFUNCTION("""COMPUTED_VALUE"""),"Jodi Keener")</f>
        <v>Jodi Keener</v>
      </c>
      <c r="C44" s="52">
        <f>IFERROR(__xludf.DUMMYFUNCTION("""COMPUTED_VALUE"""),6.0)</f>
        <v>6</v>
      </c>
      <c r="D44" s="52">
        <f>IFERROR(__xludf.DUMMYFUNCTION("""COMPUTED_VALUE"""),6.0)</f>
        <v>6</v>
      </c>
      <c r="E44" s="52">
        <f>IFERROR(__xludf.DUMMYFUNCTION("""COMPUTED_VALUE"""),3.0)</f>
        <v>3</v>
      </c>
      <c r="F44" s="52">
        <f>IFERROR(__xludf.DUMMYFUNCTION("""COMPUTED_VALUE"""),6.0)</f>
        <v>6</v>
      </c>
      <c r="G44" s="52">
        <f>IFERROR(__xludf.DUMMYFUNCTION("""COMPUTED_VALUE"""),4.0)</f>
        <v>4</v>
      </c>
      <c r="H44" s="52">
        <f>IFERROR(__xludf.DUMMYFUNCTION("""COMPUTED_VALUE"""),5.0)</f>
        <v>5</v>
      </c>
      <c r="I44" s="52">
        <f>IFERROR(__xludf.DUMMYFUNCTION("""COMPUTED_VALUE"""),3.0)</f>
        <v>3</v>
      </c>
      <c r="J44" s="52">
        <f>IFERROR(__xludf.DUMMYFUNCTION("""COMPUTED_VALUE"""),5.0)</f>
        <v>5</v>
      </c>
      <c r="K44" s="52">
        <f>IFERROR(__xludf.DUMMYFUNCTION("""COMPUTED_VALUE"""),5.0)</f>
        <v>5</v>
      </c>
      <c r="L44" s="52">
        <f>IFERROR(__xludf.DUMMYFUNCTION("""COMPUTED_VALUE"""),43.0)</f>
        <v>43</v>
      </c>
      <c r="M44" s="52">
        <f>IFERROR(__xludf.DUMMYFUNCTION("""COMPUTED_VALUE"""),6.0)</f>
        <v>6</v>
      </c>
      <c r="N44" s="52">
        <f>IFERROR(__xludf.DUMMYFUNCTION("""COMPUTED_VALUE"""),4.0)</f>
        <v>4</v>
      </c>
      <c r="O44" s="52">
        <f>IFERROR(__xludf.DUMMYFUNCTION("""COMPUTED_VALUE"""),6.0)</f>
        <v>6</v>
      </c>
      <c r="P44" s="52">
        <f>IFERROR(__xludf.DUMMYFUNCTION("""COMPUTED_VALUE"""),4.0)</f>
        <v>4</v>
      </c>
      <c r="Q44" s="52">
        <f>IFERROR(__xludf.DUMMYFUNCTION("""COMPUTED_VALUE"""),5.0)</f>
        <v>5</v>
      </c>
      <c r="R44" s="52">
        <f>IFERROR(__xludf.DUMMYFUNCTION("""COMPUTED_VALUE"""),5.0)</f>
        <v>5</v>
      </c>
      <c r="S44" s="52">
        <f>IFERROR(__xludf.DUMMYFUNCTION("""COMPUTED_VALUE"""),6.0)</f>
        <v>6</v>
      </c>
      <c r="T44" s="52">
        <f>IFERROR(__xludf.DUMMYFUNCTION("""COMPUTED_VALUE"""),4.0)</f>
        <v>4</v>
      </c>
      <c r="U44" s="52">
        <f>IFERROR(__xludf.DUMMYFUNCTION("""COMPUTED_VALUE"""),6.0)</f>
        <v>6</v>
      </c>
      <c r="V44" s="52">
        <f>IFERROR(__xludf.DUMMYFUNCTION("""COMPUTED_VALUE"""),46.0)</f>
        <v>46</v>
      </c>
      <c r="W44" s="52">
        <f>IFERROR(__xludf.DUMMYFUNCTION("""COMPUTED_VALUE"""),89.0)</f>
        <v>89</v>
      </c>
    </row>
    <row r="45">
      <c r="A45" s="47">
        <v>43.0</v>
      </c>
    </row>
    <row r="46">
      <c r="A46" s="47">
        <v>44.0</v>
      </c>
    </row>
    <row r="47">
      <c r="A47" s="47">
        <v>45.0</v>
      </c>
    </row>
    <row r="48">
      <c r="A48" s="47">
        <v>46.0</v>
      </c>
    </row>
    <row r="49">
      <c r="A49" s="47">
        <v>47.0</v>
      </c>
    </row>
    <row r="50">
      <c r="A50" s="47">
        <v>48.0</v>
      </c>
    </row>
    <row r="51">
      <c r="A51" s="47">
        <v>49.0</v>
      </c>
    </row>
    <row r="52">
      <c r="A52" s="47">
        <v>50.0</v>
      </c>
    </row>
    <row r="53">
      <c r="A53" s="47">
        <v>51.0</v>
      </c>
    </row>
    <row r="54">
      <c r="A54" s="47">
        <v>52.0</v>
      </c>
    </row>
    <row r="55">
      <c r="A55" s="47">
        <v>53.0</v>
      </c>
    </row>
    <row r="56">
      <c r="A56" s="47">
        <v>54.0</v>
      </c>
    </row>
    <row r="57">
      <c r="A57" s="47">
        <v>55.0</v>
      </c>
    </row>
    <row r="58">
      <c r="A58" s="47">
        <v>56.0</v>
      </c>
    </row>
    <row r="59">
      <c r="A59" s="47">
        <v>57.0</v>
      </c>
    </row>
    <row r="60">
      <c r="A60" s="47">
        <v>58.0</v>
      </c>
    </row>
    <row r="61">
      <c r="A61" s="47">
        <v>59.0</v>
      </c>
    </row>
    <row r="62">
      <c r="A62" s="47">
        <v>60.0</v>
      </c>
    </row>
    <row r="63">
      <c r="A63" s="47">
        <v>61.0</v>
      </c>
    </row>
    <row r="64">
      <c r="A64" s="47">
        <v>62.0</v>
      </c>
    </row>
    <row r="65">
      <c r="A65" s="47">
        <v>63.0</v>
      </c>
    </row>
    <row r="66">
      <c r="A66" s="47">
        <v>64.0</v>
      </c>
    </row>
    <row r="67">
      <c r="A67" s="47">
        <v>65.0</v>
      </c>
    </row>
    <row r="68">
      <c r="A68" s="47">
        <v>66.0</v>
      </c>
    </row>
    <row r="69">
      <c r="A69" s="47">
        <v>67.0</v>
      </c>
    </row>
    <row r="70">
      <c r="A70" s="47">
        <v>68.0</v>
      </c>
    </row>
    <row r="71">
      <c r="A71" s="47">
        <v>69.0</v>
      </c>
    </row>
    <row r="72">
      <c r="A72" s="47">
        <v>70.0</v>
      </c>
    </row>
    <row r="73">
      <c r="A73" s="47">
        <v>71.0</v>
      </c>
    </row>
    <row r="74">
      <c r="A74" s="47">
        <v>72.0</v>
      </c>
    </row>
    <row r="75">
      <c r="A75" s="47">
        <v>73.0</v>
      </c>
    </row>
    <row r="76">
      <c r="A76" s="47">
        <v>74.0</v>
      </c>
    </row>
    <row r="77">
      <c r="A77" s="47">
        <v>75.0</v>
      </c>
    </row>
    <row r="78">
      <c r="A78" s="47">
        <v>76.0</v>
      </c>
    </row>
    <row r="79">
      <c r="A79" s="47">
        <v>77.0</v>
      </c>
    </row>
    <row r="80">
      <c r="A80" s="47">
        <v>78.0</v>
      </c>
    </row>
    <row r="81">
      <c r="A81" s="47">
        <v>79.0</v>
      </c>
    </row>
    <row r="82">
      <c r="A82" s="47">
        <v>80.0</v>
      </c>
    </row>
    <row r="83">
      <c r="A83" s="47">
        <v>81.0</v>
      </c>
    </row>
    <row r="84">
      <c r="A84" s="47">
        <v>82.0</v>
      </c>
    </row>
    <row r="85">
      <c r="A85" s="47">
        <v>83.0</v>
      </c>
    </row>
    <row r="86">
      <c r="A86" s="47">
        <v>84.0</v>
      </c>
    </row>
    <row r="87">
      <c r="A87" s="47">
        <v>85.0</v>
      </c>
    </row>
    <row r="88">
      <c r="A88" s="47">
        <v>86.0</v>
      </c>
    </row>
    <row r="89">
      <c r="A89" s="47">
        <v>87.0</v>
      </c>
    </row>
    <row r="90">
      <c r="A90" s="47">
        <v>88.0</v>
      </c>
    </row>
    <row r="91">
      <c r="A91" s="47">
        <v>89.0</v>
      </c>
    </row>
    <row r="92">
      <c r="A92" s="47">
        <v>90.0</v>
      </c>
    </row>
    <row r="93">
      <c r="A93" s="47">
        <v>91.0</v>
      </c>
    </row>
    <row r="94">
      <c r="A94" s="47">
        <v>92.0</v>
      </c>
    </row>
    <row r="95">
      <c r="A95" s="47">
        <v>93.0</v>
      </c>
    </row>
    <row r="96">
      <c r="A96" s="47">
        <v>94.0</v>
      </c>
    </row>
    <row r="97">
      <c r="A97" s="47">
        <v>95.0</v>
      </c>
    </row>
    <row r="98">
      <c r="A98" s="47">
        <v>96.0</v>
      </c>
    </row>
    <row r="99">
      <c r="A99" s="47">
        <v>97.0</v>
      </c>
    </row>
    <row r="100">
      <c r="A100" s="47">
        <v>98.0</v>
      </c>
    </row>
    <row r="101">
      <c r="A101" s="47">
        <v>99.0</v>
      </c>
    </row>
    <row r="102">
      <c r="A102" s="47">
        <v>100.0</v>
      </c>
    </row>
    <row r="103">
      <c r="A103" s="47">
        <v>101.0</v>
      </c>
    </row>
    <row r="104">
      <c r="A104" s="47">
        <v>102.0</v>
      </c>
    </row>
    <row r="105">
      <c r="A105" s="47">
        <v>103.0</v>
      </c>
    </row>
    <row r="106">
      <c r="A106" s="47">
        <v>104.0</v>
      </c>
    </row>
    <row r="107">
      <c r="A107" s="47">
        <v>105.0</v>
      </c>
    </row>
    <row r="108">
      <c r="A108" s="47">
        <v>106.0</v>
      </c>
    </row>
    <row r="109">
      <c r="A109" s="47">
        <v>107.0</v>
      </c>
    </row>
    <row r="110">
      <c r="A110" s="47">
        <v>108.0</v>
      </c>
    </row>
    <row r="111">
      <c r="A111" s="47">
        <v>109.0</v>
      </c>
    </row>
    <row r="112">
      <c r="A112" s="47">
        <v>110.0</v>
      </c>
    </row>
    <row r="113">
      <c r="A113" s="47">
        <v>111.0</v>
      </c>
    </row>
    <row r="114">
      <c r="A114" s="47">
        <v>112.0</v>
      </c>
    </row>
    <row r="115">
      <c r="A115" s="47">
        <v>113.0</v>
      </c>
    </row>
    <row r="116">
      <c r="A116" s="47">
        <v>114.0</v>
      </c>
    </row>
    <row r="117">
      <c r="A117" s="47">
        <v>115.0</v>
      </c>
    </row>
    <row r="118">
      <c r="A118" s="47">
        <v>116.0</v>
      </c>
    </row>
    <row r="119">
      <c r="A119" s="47">
        <v>117.0</v>
      </c>
    </row>
    <row r="120">
      <c r="A120" s="47">
        <v>118.0</v>
      </c>
    </row>
    <row r="121">
      <c r="A121" s="47">
        <v>119.0</v>
      </c>
    </row>
    <row r="122">
      <c r="A122" s="47">
        <v>120.0</v>
      </c>
    </row>
    <row r="123">
      <c r="A123" s="47">
        <v>121.0</v>
      </c>
    </row>
    <row r="124">
      <c r="A124" s="47">
        <v>122.0</v>
      </c>
    </row>
    <row r="125">
      <c r="A125" s="47">
        <v>123.0</v>
      </c>
    </row>
    <row r="126">
      <c r="A126" s="47">
        <v>124.0</v>
      </c>
    </row>
    <row r="127">
      <c r="A127" s="47">
        <v>125.0</v>
      </c>
    </row>
    <row r="128">
      <c r="A128" s="47">
        <v>126.0</v>
      </c>
    </row>
    <row r="129">
      <c r="A129" s="47">
        <v>127.0</v>
      </c>
    </row>
    <row r="130">
      <c r="A130" s="47">
        <v>128.0</v>
      </c>
    </row>
    <row r="131">
      <c r="A131" s="47">
        <v>129.0</v>
      </c>
    </row>
    <row r="132">
      <c r="A132" s="47">
        <v>130.0</v>
      </c>
    </row>
    <row r="133">
      <c r="A133" s="47">
        <v>131.0</v>
      </c>
    </row>
    <row r="134">
      <c r="A134" s="47">
        <v>132.0</v>
      </c>
    </row>
    <row r="135">
      <c r="A135" s="47">
        <v>133.0</v>
      </c>
    </row>
    <row r="136">
      <c r="A136" s="47">
        <v>134.0</v>
      </c>
    </row>
    <row r="137">
      <c r="A137" s="47">
        <v>135.0</v>
      </c>
    </row>
    <row r="138">
      <c r="A138" s="47">
        <v>136.0</v>
      </c>
    </row>
    <row r="139">
      <c r="A139" s="47">
        <v>137.0</v>
      </c>
    </row>
    <row r="140">
      <c r="A140" s="47">
        <v>138.0</v>
      </c>
    </row>
    <row r="141">
      <c r="A141" s="47">
        <v>139.0</v>
      </c>
    </row>
    <row r="142">
      <c r="A142" s="47">
        <v>140.0</v>
      </c>
    </row>
    <row r="143">
      <c r="A143" s="47">
        <v>141.0</v>
      </c>
    </row>
    <row r="144">
      <c r="A144" s="47">
        <v>142.0</v>
      </c>
    </row>
    <row r="145">
      <c r="A145" s="47">
        <v>143.0</v>
      </c>
    </row>
    <row r="146">
      <c r="A146" s="47">
        <v>144.0</v>
      </c>
    </row>
    <row r="147">
      <c r="A147" s="47">
        <v>145.0</v>
      </c>
    </row>
    <row r="148">
      <c r="A148" s="47">
        <v>146.0</v>
      </c>
    </row>
    <row r="149">
      <c r="A149" s="47">
        <v>147.0</v>
      </c>
    </row>
    <row r="150">
      <c r="A150" s="47">
        <v>148.0</v>
      </c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25"/>
    <col customWidth="1" min="3" max="22" width="4.38"/>
    <col customWidth="1" min="23" max="23" width="5.25"/>
  </cols>
  <sheetData>
    <row r="1">
      <c r="A1" s="47"/>
      <c r="B1" s="47"/>
      <c r="C1" s="47">
        <v>1.0</v>
      </c>
      <c r="D1" s="47">
        <v>2.0</v>
      </c>
      <c r="E1" s="47">
        <v>3.0</v>
      </c>
      <c r="F1" s="47">
        <v>4.0</v>
      </c>
      <c r="G1" s="47">
        <v>5.0</v>
      </c>
      <c r="H1" s="47">
        <v>6.0</v>
      </c>
      <c r="I1" s="47">
        <v>7.0</v>
      </c>
      <c r="J1" s="47">
        <v>8.0</v>
      </c>
      <c r="K1" s="47">
        <v>9.0</v>
      </c>
      <c r="L1" s="47" t="s">
        <v>251</v>
      </c>
      <c r="M1" s="47">
        <v>10.0</v>
      </c>
      <c r="N1" s="47">
        <v>11.0</v>
      </c>
      <c r="O1" s="47">
        <v>12.0</v>
      </c>
      <c r="P1" s="47">
        <v>13.0</v>
      </c>
      <c r="Q1" s="47">
        <v>14.0</v>
      </c>
      <c r="R1" s="47">
        <v>15.0</v>
      </c>
      <c r="S1" s="47">
        <v>16.0</v>
      </c>
      <c r="T1" s="47">
        <v>17.0</v>
      </c>
      <c r="U1" s="47">
        <v>18.0</v>
      </c>
      <c r="V1" s="47" t="s">
        <v>250</v>
      </c>
    </row>
    <row r="2">
      <c r="A2" s="47" t="s">
        <v>257</v>
      </c>
      <c r="B2" s="51" t="str">
        <f>IFERROR(__xludf.DUMMYFUNCTION("Query({'Womens Groups Round 2'!C2:X159}, ""Select Col1,Col2,Col3,Col4,Col5,Col6,Col7,Col8,Col9,Col10,Col11,Col12,Col13,Col14,Col15,Col16,Col17,Col18,Col19,Col20,Col21,Col22 Where Col22 is not Null"")"),"Name")</f>
        <v>Name</v>
      </c>
      <c r="C2" s="52">
        <f>IFERROR(__xludf.DUMMYFUNCTION("""COMPUTED_VALUE"""),4.0)</f>
        <v>4</v>
      </c>
      <c r="D2" s="52">
        <f>IFERROR(__xludf.DUMMYFUNCTION("""COMPUTED_VALUE"""),5.0)</f>
        <v>5</v>
      </c>
      <c r="E2" s="52">
        <f>IFERROR(__xludf.DUMMYFUNCTION("""COMPUTED_VALUE"""),3.0)</f>
        <v>3</v>
      </c>
      <c r="F2" s="52">
        <f>IFERROR(__xludf.DUMMYFUNCTION("""COMPUTED_VALUE"""),5.0)</f>
        <v>5</v>
      </c>
      <c r="G2" s="52">
        <f>IFERROR(__xludf.DUMMYFUNCTION("""COMPUTED_VALUE"""),4.0)</f>
        <v>4</v>
      </c>
      <c r="H2" s="52">
        <f>IFERROR(__xludf.DUMMYFUNCTION("""COMPUTED_VALUE"""),4.0)</f>
        <v>4</v>
      </c>
      <c r="I2" s="52">
        <f>IFERROR(__xludf.DUMMYFUNCTION("""COMPUTED_VALUE"""),3.0)</f>
        <v>3</v>
      </c>
      <c r="J2" s="52">
        <f>IFERROR(__xludf.DUMMYFUNCTION("""COMPUTED_VALUE"""),4.0)</f>
        <v>4</v>
      </c>
      <c r="K2" s="52">
        <f>IFERROR(__xludf.DUMMYFUNCTION("""COMPUTED_VALUE"""),4.0)</f>
        <v>4</v>
      </c>
      <c r="L2" s="52">
        <f>IFERROR(__xludf.DUMMYFUNCTION("""COMPUTED_VALUE"""),36.0)</f>
        <v>36</v>
      </c>
      <c r="M2" s="52">
        <f>IFERROR(__xludf.DUMMYFUNCTION("""COMPUTED_VALUE"""),5.0)</f>
        <v>5</v>
      </c>
      <c r="N2" s="52">
        <f>IFERROR(__xludf.DUMMYFUNCTION("""COMPUTED_VALUE"""),4.0)</f>
        <v>4</v>
      </c>
      <c r="O2" s="52">
        <f>IFERROR(__xludf.DUMMYFUNCTION("""COMPUTED_VALUE"""),4.0)</f>
        <v>4</v>
      </c>
      <c r="P2" s="52">
        <f>IFERROR(__xludf.DUMMYFUNCTION("""COMPUTED_VALUE"""),3.0)</f>
        <v>3</v>
      </c>
      <c r="Q2" s="52">
        <f>IFERROR(__xludf.DUMMYFUNCTION("""COMPUTED_VALUE"""),4.0)</f>
        <v>4</v>
      </c>
      <c r="R2" s="52">
        <f>IFERROR(__xludf.DUMMYFUNCTION("""COMPUTED_VALUE"""),4.0)</f>
        <v>4</v>
      </c>
      <c r="S2" s="52">
        <f>IFERROR(__xludf.DUMMYFUNCTION("""COMPUTED_VALUE"""),5.0)</f>
        <v>5</v>
      </c>
      <c r="T2" s="52">
        <f>IFERROR(__xludf.DUMMYFUNCTION("""COMPUTED_VALUE"""),3.0)</f>
        <v>3</v>
      </c>
      <c r="U2" s="52">
        <f>IFERROR(__xludf.DUMMYFUNCTION("""COMPUTED_VALUE"""),4.0)</f>
        <v>4</v>
      </c>
      <c r="V2" s="52">
        <f>IFERROR(__xludf.DUMMYFUNCTION("""COMPUTED_VALUE"""),36.0)</f>
        <v>36</v>
      </c>
      <c r="W2" s="52">
        <f>IFERROR(__xludf.DUMMYFUNCTION("""COMPUTED_VALUE"""),72.0)</f>
        <v>72</v>
      </c>
    </row>
    <row r="3">
      <c r="A3" s="47">
        <v>1.0</v>
      </c>
      <c r="B3" s="51" t="str">
        <f>IFERROR(__xludf.DUMMYFUNCTION("""COMPUTED_VALUE"""),"Rachel Bostwick")</f>
        <v>Rachel Bostwick</v>
      </c>
      <c r="C3" s="52">
        <f>IFERROR(__xludf.DUMMYFUNCTION("""COMPUTED_VALUE"""),4.0)</f>
        <v>4</v>
      </c>
      <c r="D3" s="52">
        <f>IFERROR(__xludf.DUMMYFUNCTION("""COMPUTED_VALUE"""),6.0)</f>
        <v>6</v>
      </c>
      <c r="E3" s="52">
        <f>IFERROR(__xludf.DUMMYFUNCTION("""COMPUTED_VALUE"""),3.0)</f>
        <v>3</v>
      </c>
      <c r="F3" s="52">
        <f>IFERROR(__xludf.DUMMYFUNCTION("""COMPUTED_VALUE"""),5.0)</f>
        <v>5</v>
      </c>
      <c r="G3" s="52">
        <f>IFERROR(__xludf.DUMMYFUNCTION("""COMPUTED_VALUE"""),5.0)</f>
        <v>5</v>
      </c>
      <c r="H3" s="52">
        <f>IFERROR(__xludf.DUMMYFUNCTION("""COMPUTED_VALUE"""),5.0)</f>
        <v>5</v>
      </c>
      <c r="I3" s="52">
        <f>IFERROR(__xludf.DUMMYFUNCTION("""COMPUTED_VALUE"""),5.0)</f>
        <v>5</v>
      </c>
      <c r="J3" s="52">
        <f>IFERROR(__xludf.DUMMYFUNCTION("""COMPUTED_VALUE"""),3.0)</f>
        <v>3</v>
      </c>
      <c r="K3" s="52">
        <f>IFERROR(__xludf.DUMMYFUNCTION("""COMPUTED_VALUE"""),6.0)</f>
        <v>6</v>
      </c>
      <c r="L3" s="52">
        <f>IFERROR(__xludf.DUMMYFUNCTION("""COMPUTED_VALUE"""),42.0)</f>
        <v>42</v>
      </c>
      <c r="M3" s="52">
        <f>IFERROR(__xludf.DUMMYFUNCTION("""COMPUTED_VALUE"""),6.0)</f>
        <v>6</v>
      </c>
      <c r="N3" s="52">
        <f>IFERROR(__xludf.DUMMYFUNCTION("""COMPUTED_VALUE"""),6.0)</f>
        <v>6</v>
      </c>
      <c r="O3" s="52">
        <f>IFERROR(__xludf.DUMMYFUNCTION("""COMPUTED_VALUE"""),5.0)</f>
        <v>5</v>
      </c>
      <c r="P3" s="52">
        <f>IFERROR(__xludf.DUMMYFUNCTION("""COMPUTED_VALUE"""),5.0)</f>
        <v>5</v>
      </c>
      <c r="Q3" s="52">
        <f>IFERROR(__xludf.DUMMYFUNCTION("""COMPUTED_VALUE"""),5.0)</f>
        <v>5</v>
      </c>
      <c r="R3" s="52">
        <f>IFERROR(__xludf.DUMMYFUNCTION("""COMPUTED_VALUE"""),4.0)</f>
        <v>4</v>
      </c>
      <c r="S3" s="52">
        <f>IFERROR(__xludf.DUMMYFUNCTION("""COMPUTED_VALUE"""),9.0)</f>
        <v>9</v>
      </c>
      <c r="T3" s="52">
        <f>IFERROR(__xludf.DUMMYFUNCTION("""COMPUTED_VALUE"""),4.0)</f>
        <v>4</v>
      </c>
      <c r="U3" s="52">
        <f>IFERROR(__xludf.DUMMYFUNCTION("""COMPUTED_VALUE"""),5.0)</f>
        <v>5</v>
      </c>
      <c r="V3" s="52">
        <f>IFERROR(__xludf.DUMMYFUNCTION("""COMPUTED_VALUE"""),49.0)</f>
        <v>49</v>
      </c>
      <c r="W3" s="52">
        <f>IFERROR(__xludf.DUMMYFUNCTION("""COMPUTED_VALUE"""),91.0)</f>
        <v>91</v>
      </c>
    </row>
    <row r="4">
      <c r="A4" s="47">
        <v>2.0</v>
      </c>
      <c r="B4" s="51" t="str">
        <f>IFERROR(__xludf.DUMMYFUNCTION("""COMPUTED_VALUE"""),"Cierra Tunley")</f>
        <v>Cierra Tunley</v>
      </c>
      <c r="C4" s="52">
        <f>IFERROR(__xludf.DUMMYFUNCTION("""COMPUTED_VALUE"""),6.0)</f>
        <v>6</v>
      </c>
      <c r="D4" s="52">
        <f>IFERROR(__xludf.DUMMYFUNCTION("""COMPUTED_VALUE"""),5.0)</f>
        <v>5</v>
      </c>
      <c r="E4" s="52">
        <f>IFERROR(__xludf.DUMMYFUNCTION("""COMPUTED_VALUE"""),6.0)</f>
        <v>6</v>
      </c>
      <c r="F4" s="52">
        <f>IFERROR(__xludf.DUMMYFUNCTION("""COMPUTED_VALUE"""),5.0)</f>
        <v>5</v>
      </c>
      <c r="G4" s="52">
        <f>IFERROR(__xludf.DUMMYFUNCTION("""COMPUTED_VALUE"""),5.0)</f>
        <v>5</v>
      </c>
      <c r="H4" s="52">
        <f>IFERROR(__xludf.DUMMYFUNCTION("""COMPUTED_VALUE"""),4.0)</f>
        <v>4</v>
      </c>
      <c r="I4" s="52">
        <f>IFERROR(__xludf.DUMMYFUNCTION("""COMPUTED_VALUE"""),4.0)</f>
        <v>4</v>
      </c>
      <c r="J4" s="52">
        <f>IFERROR(__xludf.DUMMYFUNCTION("""COMPUTED_VALUE"""),3.0)</f>
        <v>3</v>
      </c>
      <c r="K4" s="52">
        <f>IFERROR(__xludf.DUMMYFUNCTION("""COMPUTED_VALUE"""),4.0)</f>
        <v>4</v>
      </c>
      <c r="L4" s="52">
        <f>IFERROR(__xludf.DUMMYFUNCTION("""COMPUTED_VALUE"""),42.0)</f>
        <v>42</v>
      </c>
      <c r="M4" s="52">
        <f>IFERROR(__xludf.DUMMYFUNCTION("""COMPUTED_VALUE"""),7.0)</f>
        <v>7</v>
      </c>
      <c r="N4" s="52">
        <f>IFERROR(__xludf.DUMMYFUNCTION("""COMPUTED_VALUE"""),6.0)</f>
        <v>6</v>
      </c>
      <c r="O4" s="52">
        <f>IFERROR(__xludf.DUMMYFUNCTION("""COMPUTED_VALUE"""),5.0)</f>
        <v>5</v>
      </c>
      <c r="P4" s="52">
        <f>IFERROR(__xludf.DUMMYFUNCTION("""COMPUTED_VALUE"""),3.0)</f>
        <v>3</v>
      </c>
      <c r="Q4" s="52">
        <f>IFERROR(__xludf.DUMMYFUNCTION("""COMPUTED_VALUE"""),3.0)</f>
        <v>3</v>
      </c>
      <c r="R4" s="52">
        <f>IFERROR(__xludf.DUMMYFUNCTION("""COMPUTED_VALUE"""),5.0)</f>
        <v>5</v>
      </c>
      <c r="S4" s="52">
        <f>IFERROR(__xludf.DUMMYFUNCTION("""COMPUTED_VALUE"""),7.0)</f>
        <v>7</v>
      </c>
      <c r="T4" s="52">
        <f>IFERROR(__xludf.DUMMYFUNCTION("""COMPUTED_VALUE"""),3.0)</f>
        <v>3</v>
      </c>
      <c r="U4" s="52">
        <f>IFERROR(__xludf.DUMMYFUNCTION("""COMPUTED_VALUE"""),4.0)</f>
        <v>4</v>
      </c>
      <c r="V4" s="52">
        <f>IFERROR(__xludf.DUMMYFUNCTION("""COMPUTED_VALUE"""),43.0)</f>
        <v>43</v>
      </c>
      <c r="W4" s="52">
        <f>IFERROR(__xludf.DUMMYFUNCTION("""COMPUTED_VALUE"""),85.0)</f>
        <v>85</v>
      </c>
    </row>
    <row r="5">
      <c r="A5" s="47">
        <v>3.0</v>
      </c>
      <c r="B5" s="51" t="str">
        <f>IFERROR(__xludf.DUMMYFUNCTION("""COMPUTED_VALUE"""),"Helene Getz Bergmo")</f>
        <v>Helene Getz Bergmo</v>
      </c>
      <c r="C5" s="52">
        <f>IFERROR(__xludf.DUMMYFUNCTION("""COMPUTED_VALUE"""),6.0)</f>
        <v>6</v>
      </c>
      <c r="D5" s="52">
        <f>IFERROR(__xludf.DUMMYFUNCTION("""COMPUTED_VALUE"""),7.0)</f>
        <v>7</v>
      </c>
      <c r="E5" s="52">
        <f>IFERROR(__xludf.DUMMYFUNCTION("""COMPUTED_VALUE"""),4.0)</f>
        <v>4</v>
      </c>
      <c r="F5" s="52">
        <f>IFERROR(__xludf.DUMMYFUNCTION("""COMPUTED_VALUE"""),4.0)</f>
        <v>4</v>
      </c>
      <c r="G5" s="52">
        <f>IFERROR(__xludf.DUMMYFUNCTION("""COMPUTED_VALUE"""),4.0)</f>
        <v>4</v>
      </c>
      <c r="H5" s="52">
        <f>IFERROR(__xludf.DUMMYFUNCTION("""COMPUTED_VALUE"""),5.0)</f>
        <v>5</v>
      </c>
      <c r="I5" s="52">
        <f>IFERROR(__xludf.DUMMYFUNCTION("""COMPUTED_VALUE"""),3.0)</f>
        <v>3</v>
      </c>
      <c r="J5" s="52">
        <f>IFERROR(__xludf.DUMMYFUNCTION("""COMPUTED_VALUE"""),4.0)</f>
        <v>4</v>
      </c>
      <c r="K5" s="52">
        <f>IFERROR(__xludf.DUMMYFUNCTION("""COMPUTED_VALUE"""),4.0)</f>
        <v>4</v>
      </c>
      <c r="L5" s="52">
        <f>IFERROR(__xludf.DUMMYFUNCTION("""COMPUTED_VALUE"""),41.0)</f>
        <v>41</v>
      </c>
      <c r="M5" s="52">
        <f>IFERROR(__xludf.DUMMYFUNCTION("""COMPUTED_VALUE"""),6.0)</f>
        <v>6</v>
      </c>
      <c r="N5" s="52">
        <f>IFERROR(__xludf.DUMMYFUNCTION("""COMPUTED_VALUE"""),4.0)</f>
        <v>4</v>
      </c>
      <c r="O5" s="52">
        <f>IFERROR(__xludf.DUMMYFUNCTION("""COMPUTED_VALUE"""),4.0)</f>
        <v>4</v>
      </c>
      <c r="P5" s="52">
        <f>IFERROR(__xludf.DUMMYFUNCTION("""COMPUTED_VALUE"""),3.0)</f>
        <v>3</v>
      </c>
      <c r="Q5" s="52">
        <f>IFERROR(__xludf.DUMMYFUNCTION("""COMPUTED_VALUE"""),4.0)</f>
        <v>4</v>
      </c>
      <c r="R5" s="52">
        <f>IFERROR(__xludf.DUMMYFUNCTION("""COMPUTED_VALUE"""),4.0)</f>
        <v>4</v>
      </c>
      <c r="S5" s="52">
        <f>IFERROR(__xludf.DUMMYFUNCTION("""COMPUTED_VALUE"""),5.0)</f>
        <v>5</v>
      </c>
      <c r="T5" s="52">
        <f>IFERROR(__xludf.DUMMYFUNCTION("""COMPUTED_VALUE"""),2.0)</f>
        <v>2</v>
      </c>
      <c r="U5" s="52">
        <f>IFERROR(__xludf.DUMMYFUNCTION("""COMPUTED_VALUE"""),5.0)</f>
        <v>5</v>
      </c>
      <c r="V5" s="52">
        <f>IFERROR(__xludf.DUMMYFUNCTION("""COMPUTED_VALUE"""),37.0)</f>
        <v>37</v>
      </c>
      <c r="W5" s="52">
        <f>IFERROR(__xludf.DUMMYFUNCTION("""COMPUTED_VALUE"""),78.0)</f>
        <v>78</v>
      </c>
    </row>
    <row r="6">
      <c r="A6" s="47">
        <v>4.0</v>
      </c>
      <c r="B6" s="52" t="str">
        <f>IFERROR(__xludf.DUMMYFUNCTION("""COMPUTED_VALUE"""),"Nevaeh Figueroa")</f>
        <v>Nevaeh Figueroa</v>
      </c>
      <c r="C6" s="52">
        <f>IFERROR(__xludf.DUMMYFUNCTION("""COMPUTED_VALUE"""),5.0)</f>
        <v>5</v>
      </c>
      <c r="D6" s="52">
        <f>IFERROR(__xludf.DUMMYFUNCTION("""COMPUTED_VALUE"""),5.0)</f>
        <v>5</v>
      </c>
      <c r="E6" s="52">
        <f>IFERROR(__xludf.DUMMYFUNCTION("""COMPUTED_VALUE"""),4.0)</f>
        <v>4</v>
      </c>
      <c r="F6" s="52">
        <f>IFERROR(__xludf.DUMMYFUNCTION("""COMPUTED_VALUE"""),9.0)</f>
        <v>9</v>
      </c>
      <c r="G6" s="52">
        <f>IFERROR(__xludf.DUMMYFUNCTION("""COMPUTED_VALUE"""),8.0)</f>
        <v>8</v>
      </c>
      <c r="H6" s="52">
        <f>IFERROR(__xludf.DUMMYFUNCTION("""COMPUTED_VALUE"""),4.0)</f>
        <v>4</v>
      </c>
      <c r="I6" s="52">
        <f>IFERROR(__xludf.DUMMYFUNCTION("""COMPUTED_VALUE"""),3.0)</f>
        <v>3</v>
      </c>
      <c r="J6" s="52">
        <f>IFERROR(__xludf.DUMMYFUNCTION("""COMPUTED_VALUE"""),4.0)</f>
        <v>4</v>
      </c>
      <c r="K6" s="52">
        <f>IFERROR(__xludf.DUMMYFUNCTION("""COMPUTED_VALUE"""),4.0)</f>
        <v>4</v>
      </c>
      <c r="L6" s="52">
        <f>IFERROR(__xludf.DUMMYFUNCTION("""COMPUTED_VALUE"""),46.0)</f>
        <v>46</v>
      </c>
      <c r="M6" s="52">
        <f>IFERROR(__xludf.DUMMYFUNCTION("""COMPUTED_VALUE"""),7.0)</f>
        <v>7</v>
      </c>
      <c r="N6" s="52">
        <f>IFERROR(__xludf.DUMMYFUNCTION("""COMPUTED_VALUE"""),5.0)</f>
        <v>5</v>
      </c>
      <c r="O6" s="52">
        <f>IFERROR(__xludf.DUMMYFUNCTION("""COMPUTED_VALUE"""),5.0)</f>
        <v>5</v>
      </c>
      <c r="P6" s="52">
        <f>IFERROR(__xludf.DUMMYFUNCTION("""COMPUTED_VALUE"""),3.0)</f>
        <v>3</v>
      </c>
      <c r="Q6" s="52">
        <f>IFERROR(__xludf.DUMMYFUNCTION("""COMPUTED_VALUE"""),4.0)</f>
        <v>4</v>
      </c>
      <c r="R6" s="52">
        <f>IFERROR(__xludf.DUMMYFUNCTION("""COMPUTED_VALUE"""),4.0)</f>
        <v>4</v>
      </c>
      <c r="S6" s="52">
        <f>IFERROR(__xludf.DUMMYFUNCTION("""COMPUTED_VALUE"""),5.0)</f>
        <v>5</v>
      </c>
      <c r="T6" s="52">
        <f>IFERROR(__xludf.DUMMYFUNCTION("""COMPUTED_VALUE"""),4.0)</f>
        <v>4</v>
      </c>
      <c r="U6" s="52">
        <f>IFERROR(__xludf.DUMMYFUNCTION("""COMPUTED_VALUE"""),6.0)</f>
        <v>6</v>
      </c>
      <c r="V6" s="52">
        <f>IFERROR(__xludf.DUMMYFUNCTION("""COMPUTED_VALUE"""),43.0)</f>
        <v>43</v>
      </c>
      <c r="W6" s="52">
        <f>IFERROR(__xludf.DUMMYFUNCTION("""COMPUTED_VALUE"""),89.0)</f>
        <v>89</v>
      </c>
    </row>
    <row r="7">
      <c r="A7" s="47">
        <v>5.0</v>
      </c>
      <c r="B7" s="52" t="str">
        <f>IFERROR(__xludf.DUMMYFUNCTION("""COMPUTED_VALUE"""),"Julia Love")</f>
        <v>Julia Love</v>
      </c>
      <c r="C7" s="52">
        <f>IFERROR(__xludf.DUMMYFUNCTION("""COMPUTED_VALUE"""),5.0)</f>
        <v>5</v>
      </c>
      <c r="D7" s="52">
        <f>IFERROR(__xludf.DUMMYFUNCTION("""COMPUTED_VALUE"""),5.0)</f>
        <v>5</v>
      </c>
      <c r="E7" s="52">
        <f>IFERROR(__xludf.DUMMYFUNCTION("""COMPUTED_VALUE"""),4.0)</f>
        <v>4</v>
      </c>
      <c r="F7" s="52">
        <f>IFERROR(__xludf.DUMMYFUNCTION("""COMPUTED_VALUE"""),6.0)</f>
        <v>6</v>
      </c>
      <c r="G7" s="52">
        <f>IFERROR(__xludf.DUMMYFUNCTION("""COMPUTED_VALUE"""),5.0)</f>
        <v>5</v>
      </c>
      <c r="H7" s="52">
        <f>IFERROR(__xludf.DUMMYFUNCTION("""COMPUTED_VALUE"""),5.0)</f>
        <v>5</v>
      </c>
      <c r="I7" s="52">
        <f>IFERROR(__xludf.DUMMYFUNCTION("""COMPUTED_VALUE"""),5.0)</f>
        <v>5</v>
      </c>
      <c r="J7" s="52">
        <f>IFERROR(__xludf.DUMMYFUNCTION("""COMPUTED_VALUE"""),6.0)</f>
        <v>6</v>
      </c>
      <c r="K7" s="52">
        <f>IFERROR(__xludf.DUMMYFUNCTION("""COMPUTED_VALUE"""),6.0)</f>
        <v>6</v>
      </c>
      <c r="L7" s="52">
        <f>IFERROR(__xludf.DUMMYFUNCTION("""COMPUTED_VALUE"""),47.0)</f>
        <v>47</v>
      </c>
      <c r="M7" s="52">
        <f>IFERROR(__xludf.DUMMYFUNCTION("""COMPUTED_VALUE"""),6.0)</f>
        <v>6</v>
      </c>
      <c r="N7" s="52">
        <f>IFERROR(__xludf.DUMMYFUNCTION("""COMPUTED_VALUE"""),4.0)</f>
        <v>4</v>
      </c>
      <c r="O7" s="52">
        <f>IFERROR(__xludf.DUMMYFUNCTION("""COMPUTED_VALUE"""),7.0)</f>
        <v>7</v>
      </c>
      <c r="P7" s="52">
        <f>IFERROR(__xludf.DUMMYFUNCTION("""COMPUTED_VALUE"""),4.0)</f>
        <v>4</v>
      </c>
      <c r="Q7" s="52">
        <f>IFERROR(__xludf.DUMMYFUNCTION("""COMPUTED_VALUE"""),4.0)</f>
        <v>4</v>
      </c>
      <c r="R7" s="52">
        <f>IFERROR(__xludf.DUMMYFUNCTION("""COMPUTED_VALUE"""),4.0)</f>
        <v>4</v>
      </c>
      <c r="S7" s="52">
        <f>IFERROR(__xludf.DUMMYFUNCTION("""COMPUTED_VALUE"""),7.0)</f>
        <v>7</v>
      </c>
      <c r="T7" s="52">
        <f>IFERROR(__xludf.DUMMYFUNCTION("""COMPUTED_VALUE"""),4.0)</f>
        <v>4</v>
      </c>
      <c r="U7" s="52">
        <f>IFERROR(__xludf.DUMMYFUNCTION("""COMPUTED_VALUE"""),7.0)</f>
        <v>7</v>
      </c>
      <c r="V7" s="52">
        <f>IFERROR(__xludf.DUMMYFUNCTION("""COMPUTED_VALUE"""),47.0)</f>
        <v>47</v>
      </c>
      <c r="W7" s="52">
        <f>IFERROR(__xludf.DUMMYFUNCTION("""COMPUTED_VALUE"""),94.0)</f>
        <v>94</v>
      </c>
    </row>
    <row r="8">
      <c r="A8" s="47">
        <v>6.0</v>
      </c>
      <c r="B8" s="52" t="str">
        <f>IFERROR(__xludf.DUMMYFUNCTION("""COMPUTED_VALUE"""),"Kayla Hage")</f>
        <v>Kayla Hage</v>
      </c>
      <c r="C8" s="52">
        <f>IFERROR(__xludf.DUMMYFUNCTION("""COMPUTED_VALUE"""),6.0)</f>
        <v>6</v>
      </c>
      <c r="D8" s="52">
        <f>IFERROR(__xludf.DUMMYFUNCTION("""COMPUTED_VALUE"""),9.0)</f>
        <v>9</v>
      </c>
      <c r="E8" s="52">
        <f>IFERROR(__xludf.DUMMYFUNCTION("""COMPUTED_VALUE"""),4.0)</f>
        <v>4</v>
      </c>
      <c r="F8" s="52">
        <f>IFERROR(__xludf.DUMMYFUNCTION("""COMPUTED_VALUE"""),5.0)</f>
        <v>5</v>
      </c>
      <c r="G8" s="52">
        <f>IFERROR(__xludf.DUMMYFUNCTION("""COMPUTED_VALUE"""),4.0)</f>
        <v>4</v>
      </c>
      <c r="H8" s="52">
        <f>IFERROR(__xludf.DUMMYFUNCTION("""COMPUTED_VALUE"""),5.0)</f>
        <v>5</v>
      </c>
      <c r="I8" s="52">
        <f>IFERROR(__xludf.DUMMYFUNCTION("""COMPUTED_VALUE"""),4.0)</f>
        <v>4</v>
      </c>
      <c r="J8" s="52">
        <f>IFERROR(__xludf.DUMMYFUNCTION("""COMPUTED_VALUE"""),4.0)</f>
        <v>4</v>
      </c>
      <c r="K8" s="52">
        <f>IFERROR(__xludf.DUMMYFUNCTION("""COMPUTED_VALUE"""),4.0)</f>
        <v>4</v>
      </c>
      <c r="L8" s="52">
        <f>IFERROR(__xludf.DUMMYFUNCTION("""COMPUTED_VALUE"""),45.0)</f>
        <v>45</v>
      </c>
      <c r="M8" s="52">
        <f>IFERROR(__xludf.DUMMYFUNCTION("""COMPUTED_VALUE"""),7.0)</f>
        <v>7</v>
      </c>
      <c r="N8" s="52">
        <f>IFERROR(__xludf.DUMMYFUNCTION("""COMPUTED_VALUE"""),5.0)</f>
        <v>5</v>
      </c>
      <c r="O8" s="52">
        <f>IFERROR(__xludf.DUMMYFUNCTION("""COMPUTED_VALUE"""),4.0)</f>
        <v>4</v>
      </c>
      <c r="P8" s="52">
        <f>IFERROR(__xludf.DUMMYFUNCTION("""COMPUTED_VALUE"""),4.0)</f>
        <v>4</v>
      </c>
      <c r="Q8" s="52">
        <f>IFERROR(__xludf.DUMMYFUNCTION("""COMPUTED_VALUE"""),5.0)</f>
        <v>5</v>
      </c>
      <c r="R8" s="52">
        <f>IFERROR(__xludf.DUMMYFUNCTION("""COMPUTED_VALUE"""),5.0)</f>
        <v>5</v>
      </c>
      <c r="S8" s="52">
        <f>IFERROR(__xludf.DUMMYFUNCTION("""COMPUTED_VALUE"""),5.0)</f>
        <v>5</v>
      </c>
      <c r="T8" s="52">
        <f>IFERROR(__xludf.DUMMYFUNCTION("""COMPUTED_VALUE"""),3.0)</f>
        <v>3</v>
      </c>
      <c r="U8" s="52">
        <f>IFERROR(__xludf.DUMMYFUNCTION("""COMPUTED_VALUE"""),6.0)</f>
        <v>6</v>
      </c>
      <c r="V8" s="52">
        <f>IFERROR(__xludf.DUMMYFUNCTION("""COMPUTED_VALUE"""),44.0)</f>
        <v>44</v>
      </c>
      <c r="W8" s="52">
        <f>IFERROR(__xludf.DUMMYFUNCTION("""COMPUTED_VALUE"""),89.0)</f>
        <v>89</v>
      </c>
    </row>
    <row r="9">
      <c r="A9" s="47">
        <v>7.0</v>
      </c>
      <c r="B9" s="52" t="str">
        <f>IFERROR(__xludf.DUMMYFUNCTION("""COMPUTED_VALUE"""),"Abbie Miller")</f>
        <v>Abbie Miller</v>
      </c>
      <c r="C9" s="52">
        <f>IFERROR(__xludf.DUMMYFUNCTION("""COMPUTED_VALUE"""),5.0)</f>
        <v>5</v>
      </c>
      <c r="D9" s="52">
        <f>IFERROR(__xludf.DUMMYFUNCTION("""COMPUTED_VALUE"""),8.0)</f>
        <v>8</v>
      </c>
      <c r="E9" s="52">
        <f>IFERROR(__xludf.DUMMYFUNCTION("""COMPUTED_VALUE"""),2.0)</f>
        <v>2</v>
      </c>
      <c r="F9" s="52">
        <f>IFERROR(__xludf.DUMMYFUNCTION("""COMPUTED_VALUE"""),4.0)</f>
        <v>4</v>
      </c>
      <c r="G9" s="52">
        <f>IFERROR(__xludf.DUMMYFUNCTION("""COMPUTED_VALUE"""),5.0)</f>
        <v>5</v>
      </c>
      <c r="H9" s="52">
        <f>IFERROR(__xludf.DUMMYFUNCTION("""COMPUTED_VALUE"""),6.0)</f>
        <v>6</v>
      </c>
      <c r="I9" s="52">
        <f>IFERROR(__xludf.DUMMYFUNCTION("""COMPUTED_VALUE"""),5.0)</f>
        <v>5</v>
      </c>
      <c r="J9" s="52">
        <f>IFERROR(__xludf.DUMMYFUNCTION("""COMPUTED_VALUE"""),5.0)</f>
        <v>5</v>
      </c>
      <c r="K9" s="52">
        <f>IFERROR(__xludf.DUMMYFUNCTION("""COMPUTED_VALUE"""),5.0)</f>
        <v>5</v>
      </c>
      <c r="L9" s="52">
        <f>IFERROR(__xludf.DUMMYFUNCTION("""COMPUTED_VALUE"""),45.0)</f>
        <v>45</v>
      </c>
      <c r="M9" s="52">
        <f>IFERROR(__xludf.DUMMYFUNCTION("""COMPUTED_VALUE"""),5.0)</f>
        <v>5</v>
      </c>
      <c r="N9" s="52">
        <f>IFERROR(__xludf.DUMMYFUNCTION("""COMPUTED_VALUE"""),6.0)</f>
        <v>6</v>
      </c>
      <c r="O9" s="52">
        <f>IFERROR(__xludf.DUMMYFUNCTION("""COMPUTED_VALUE"""),4.0)</f>
        <v>4</v>
      </c>
      <c r="P9" s="52">
        <f>IFERROR(__xludf.DUMMYFUNCTION("""COMPUTED_VALUE"""),4.0)</f>
        <v>4</v>
      </c>
      <c r="Q9" s="52">
        <f>IFERROR(__xludf.DUMMYFUNCTION("""COMPUTED_VALUE"""),5.0)</f>
        <v>5</v>
      </c>
      <c r="R9" s="52">
        <f>IFERROR(__xludf.DUMMYFUNCTION("""COMPUTED_VALUE"""),4.0)</f>
        <v>4</v>
      </c>
      <c r="S9" s="52">
        <f>IFERROR(__xludf.DUMMYFUNCTION("""COMPUTED_VALUE"""),5.0)</f>
        <v>5</v>
      </c>
      <c r="T9" s="52">
        <f>IFERROR(__xludf.DUMMYFUNCTION("""COMPUTED_VALUE"""),4.0)</f>
        <v>4</v>
      </c>
      <c r="U9" s="52">
        <f>IFERROR(__xludf.DUMMYFUNCTION("""COMPUTED_VALUE"""),6.0)</f>
        <v>6</v>
      </c>
      <c r="V9" s="52">
        <f>IFERROR(__xludf.DUMMYFUNCTION("""COMPUTED_VALUE"""),43.0)</f>
        <v>43</v>
      </c>
      <c r="W9" s="52">
        <f>IFERROR(__xludf.DUMMYFUNCTION("""COMPUTED_VALUE"""),88.0)</f>
        <v>88</v>
      </c>
    </row>
    <row r="10">
      <c r="A10" s="47">
        <v>8.0</v>
      </c>
      <c r="B10" s="52" t="str">
        <f>IFERROR(__xludf.DUMMYFUNCTION("""COMPUTED_VALUE"""),"Ally Laverty")</f>
        <v>Ally Laverty</v>
      </c>
      <c r="C10" s="52">
        <f>IFERROR(__xludf.DUMMYFUNCTION("""COMPUTED_VALUE"""),4.0)</f>
        <v>4</v>
      </c>
      <c r="D10" s="52">
        <f>IFERROR(__xludf.DUMMYFUNCTION("""COMPUTED_VALUE"""),6.0)</f>
        <v>6</v>
      </c>
      <c r="E10" s="52">
        <f>IFERROR(__xludf.DUMMYFUNCTION("""COMPUTED_VALUE"""),4.0)</f>
        <v>4</v>
      </c>
      <c r="F10" s="52">
        <f>IFERROR(__xludf.DUMMYFUNCTION("""COMPUTED_VALUE"""),5.0)</f>
        <v>5</v>
      </c>
      <c r="G10" s="52">
        <f>IFERROR(__xludf.DUMMYFUNCTION("""COMPUTED_VALUE"""),6.0)</f>
        <v>6</v>
      </c>
      <c r="H10" s="52">
        <f>IFERROR(__xludf.DUMMYFUNCTION("""COMPUTED_VALUE"""),7.0)</f>
        <v>7</v>
      </c>
      <c r="I10" s="52">
        <f>IFERROR(__xludf.DUMMYFUNCTION("""COMPUTED_VALUE"""),4.0)</f>
        <v>4</v>
      </c>
      <c r="J10" s="52">
        <f>IFERROR(__xludf.DUMMYFUNCTION("""COMPUTED_VALUE"""),4.0)</f>
        <v>4</v>
      </c>
      <c r="K10" s="52">
        <f>IFERROR(__xludf.DUMMYFUNCTION("""COMPUTED_VALUE"""),5.0)</f>
        <v>5</v>
      </c>
      <c r="L10" s="52">
        <f>IFERROR(__xludf.DUMMYFUNCTION("""COMPUTED_VALUE"""),45.0)</f>
        <v>45</v>
      </c>
      <c r="M10" s="52">
        <f>IFERROR(__xludf.DUMMYFUNCTION("""COMPUTED_VALUE"""),7.0)</f>
        <v>7</v>
      </c>
      <c r="N10" s="52">
        <f>IFERROR(__xludf.DUMMYFUNCTION("""COMPUTED_VALUE"""),6.0)</f>
        <v>6</v>
      </c>
      <c r="O10" s="52">
        <f>IFERROR(__xludf.DUMMYFUNCTION("""COMPUTED_VALUE"""),4.0)</f>
        <v>4</v>
      </c>
      <c r="P10" s="52">
        <f>IFERROR(__xludf.DUMMYFUNCTION("""COMPUTED_VALUE"""),5.0)</f>
        <v>5</v>
      </c>
      <c r="Q10" s="52">
        <f>IFERROR(__xludf.DUMMYFUNCTION("""COMPUTED_VALUE"""),6.0)</f>
        <v>6</v>
      </c>
      <c r="R10" s="52">
        <f>IFERROR(__xludf.DUMMYFUNCTION("""COMPUTED_VALUE"""),4.0)</f>
        <v>4</v>
      </c>
      <c r="S10" s="52">
        <f>IFERROR(__xludf.DUMMYFUNCTION("""COMPUTED_VALUE"""),5.0)</f>
        <v>5</v>
      </c>
      <c r="T10" s="52">
        <f>IFERROR(__xludf.DUMMYFUNCTION("""COMPUTED_VALUE"""),2.0)</f>
        <v>2</v>
      </c>
      <c r="U10" s="52">
        <f>IFERROR(__xludf.DUMMYFUNCTION("""COMPUTED_VALUE"""),5.0)</f>
        <v>5</v>
      </c>
      <c r="V10" s="52">
        <f>IFERROR(__xludf.DUMMYFUNCTION("""COMPUTED_VALUE"""),44.0)</f>
        <v>44</v>
      </c>
      <c r="W10" s="52">
        <f>IFERROR(__xludf.DUMMYFUNCTION("""COMPUTED_VALUE"""),89.0)</f>
        <v>89</v>
      </c>
    </row>
    <row r="11">
      <c r="A11" s="47">
        <v>9.0</v>
      </c>
      <c r="B11" s="52" t="str">
        <f>IFERROR(__xludf.DUMMYFUNCTION("""COMPUTED_VALUE"""),"Bailey Weg")</f>
        <v>Bailey Weg</v>
      </c>
      <c r="C11" s="52">
        <f>IFERROR(__xludf.DUMMYFUNCTION("""COMPUTED_VALUE"""),5.0)</f>
        <v>5</v>
      </c>
      <c r="D11" s="52">
        <f>IFERROR(__xludf.DUMMYFUNCTION("""COMPUTED_VALUE"""),5.0)</f>
        <v>5</v>
      </c>
      <c r="E11" s="52">
        <f>IFERROR(__xludf.DUMMYFUNCTION("""COMPUTED_VALUE"""),3.0)</f>
        <v>3</v>
      </c>
      <c r="F11" s="52">
        <f>IFERROR(__xludf.DUMMYFUNCTION("""COMPUTED_VALUE"""),5.0)</f>
        <v>5</v>
      </c>
      <c r="G11" s="52">
        <f>IFERROR(__xludf.DUMMYFUNCTION("""COMPUTED_VALUE"""),4.0)</f>
        <v>4</v>
      </c>
      <c r="H11" s="52">
        <f>IFERROR(__xludf.DUMMYFUNCTION("""COMPUTED_VALUE"""),6.0)</f>
        <v>6</v>
      </c>
      <c r="I11" s="52">
        <f>IFERROR(__xludf.DUMMYFUNCTION("""COMPUTED_VALUE"""),5.0)</f>
        <v>5</v>
      </c>
      <c r="J11" s="52">
        <f>IFERROR(__xludf.DUMMYFUNCTION("""COMPUTED_VALUE"""),7.0)</f>
        <v>7</v>
      </c>
      <c r="K11" s="52">
        <f>IFERROR(__xludf.DUMMYFUNCTION("""COMPUTED_VALUE"""),5.0)</f>
        <v>5</v>
      </c>
      <c r="L11" s="52">
        <f>IFERROR(__xludf.DUMMYFUNCTION("""COMPUTED_VALUE"""),45.0)</f>
        <v>45</v>
      </c>
      <c r="M11" s="52">
        <f>IFERROR(__xludf.DUMMYFUNCTION("""COMPUTED_VALUE"""),6.0)</f>
        <v>6</v>
      </c>
      <c r="N11" s="52">
        <f>IFERROR(__xludf.DUMMYFUNCTION("""COMPUTED_VALUE"""),6.0)</f>
        <v>6</v>
      </c>
      <c r="O11" s="52">
        <f>IFERROR(__xludf.DUMMYFUNCTION("""COMPUTED_VALUE"""),5.0)</f>
        <v>5</v>
      </c>
      <c r="P11" s="52">
        <f>IFERROR(__xludf.DUMMYFUNCTION("""COMPUTED_VALUE"""),4.0)</f>
        <v>4</v>
      </c>
      <c r="Q11" s="52">
        <f>IFERROR(__xludf.DUMMYFUNCTION("""COMPUTED_VALUE"""),5.0)</f>
        <v>5</v>
      </c>
      <c r="R11" s="52">
        <f>IFERROR(__xludf.DUMMYFUNCTION("""COMPUTED_VALUE"""),4.0)</f>
        <v>4</v>
      </c>
      <c r="S11" s="52">
        <f>IFERROR(__xludf.DUMMYFUNCTION("""COMPUTED_VALUE"""),7.0)</f>
        <v>7</v>
      </c>
      <c r="T11" s="52">
        <f>IFERROR(__xludf.DUMMYFUNCTION("""COMPUTED_VALUE"""),5.0)</f>
        <v>5</v>
      </c>
      <c r="U11" s="52">
        <f>IFERROR(__xludf.DUMMYFUNCTION("""COMPUTED_VALUE"""),8.0)</f>
        <v>8</v>
      </c>
      <c r="V11" s="52">
        <f>IFERROR(__xludf.DUMMYFUNCTION("""COMPUTED_VALUE"""),50.0)</f>
        <v>50</v>
      </c>
      <c r="W11" s="52">
        <f>IFERROR(__xludf.DUMMYFUNCTION("""COMPUTED_VALUE"""),95.0)</f>
        <v>95</v>
      </c>
    </row>
    <row r="12">
      <c r="A12" s="47">
        <v>10.0</v>
      </c>
      <c r="B12" s="52" t="str">
        <f>IFERROR(__xludf.DUMMYFUNCTION("""COMPUTED_VALUE"""),"Lindsey Belnap")</f>
        <v>Lindsey Belnap</v>
      </c>
      <c r="C12" s="52">
        <f>IFERROR(__xludf.DUMMYFUNCTION("""COMPUTED_VALUE"""),5.0)</f>
        <v>5</v>
      </c>
      <c r="D12" s="52">
        <f>IFERROR(__xludf.DUMMYFUNCTION("""COMPUTED_VALUE"""),5.0)</f>
        <v>5</v>
      </c>
      <c r="E12" s="52">
        <f>IFERROR(__xludf.DUMMYFUNCTION("""COMPUTED_VALUE"""),3.0)</f>
        <v>3</v>
      </c>
      <c r="F12" s="52">
        <f>IFERROR(__xludf.DUMMYFUNCTION("""COMPUTED_VALUE"""),6.0)</f>
        <v>6</v>
      </c>
      <c r="G12" s="52">
        <f>IFERROR(__xludf.DUMMYFUNCTION("""COMPUTED_VALUE"""),6.0)</f>
        <v>6</v>
      </c>
      <c r="H12" s="52">
        <f>IFERROR(__xludf.DUMMYFUNCTION("""COMPUTED_VALUE"""),5.0)</f>
        <v>5</v>
      </c>
      <c r="I12" s="52">
        <f>IFERROR(__xludf.DUMMYFUNCTION("""COMPUTED_VALUE"""),3.0)</f>
        <v>3</v>
      </c>
      <c r="J12" s="52">
        <f>IFERROR(__xludf.DUMMYFUNCTION("""COMPUTED_VALUE"""),4.0)</f>
        <v>4</v>
      </c>
      <c r="K12" s="52">
        <f>IFERROR(__xludf.DUMMYFUNCTION("""COMPUTED_VALUE"""),5.0)</f>
        <v>5</v>
      </c>
      <c r="L12" s="52">
        <f>IFERROR(__xludf.DUMMYFUNCTION("""COMPUTED_VALUE"""),42.0)</f>
        <v>42</v>
      </c>
      <c r="M12" s="52">
        <f>IFERROR(__xludf.DUMMYFUNCTION("""COMPUTED_VALUE"""),7.0)</f>
        <v>7</v>
      </c>
      <c r="N12" s="52">
        <f>IFERROR(__xludf.DUMMYFUNCTION("""COMPUTED_VALUE"""),6.0)</f>
        <v>6</v>
      </c>
      <c r="O12" s="52">
        <f>IFERROR(__xludf.DUMMYFUNCTION("""COMPUTED_VALUE"""),5.0)</f>
        <v>5</v>
      </c>
      <c r="P12" s="52">
        <f>IFERROR(__xludf.DUMMYFUNCTION("""COMPUTED_VALUE"""),4.0)</f>
        <v>4</v>
      </c>
      <c r="Q12" s="52">
        <f>IFERROR(__xludf.DUMMYFUNCTION("""COMPUTED_VALUE"""),4.0)</f>
        <v>4</v>
      </c>
      <c r="R12" s="52">
        <f>IFERROR(__xludf.DUMMYFUNCTION("""COMPUTED_VALUE"""),5.0)</f>
        <v>5</v>
      </c>
      <c r="S12" s="52">
        <f>IFERROR(__xludf.DUMMYFUNCTION("""COMPUTED_VALUE"""),5.0)</f>
        <v>5</v>
      </c>
      <c r="T12" s="52">
        <f>IFERROR(__xludf.DUMMYFUNCTION("""COMPUTED_VALUE"""),3.0)</f>
        <v>3</v>
      </c>
      <c r="U12" s="52">
        <f>IFERROR(__xludf.DUMMYFUNCTION("""COMPUTED_VALUE"""),5.0)</f>
        <v>5</v>
      </c>
      <c r="V12" s="52">
        <f>IFERROR(__xludf.DUMMYFUNCTION("""COMPUTED_VALUE"""),44.0)</f>
        <v>44</v>
      </c>
      <c r="W12" s="52">
        <f>IFERROR(__xludf.DUMMYFUNCTION("""COMPUTED_VALUE"""),86.0)</f>
        <v>86</v>
      </c>
    </row>
    <row r="13">
      <c r="A13" s="47">
        <v>11.0</v>
      </c>
      <c r="B13" s="52" t="str">
        <f>IFERROR(__xludf.DUMMYFUNCTION("""COMPUTED_VALUE"""),"Olivia Sorlie")</f>
        <v>Olivia Sorlie</v>
      </c>
      <c r="C13" s="52">
        <f>IFERROR(__xludf.DUMMYFUNCTION("""COMPUTED_VALUE"""),5.0)</f>
        <v>5</v>
      </c>
      <c r="D13" s="52">
        <f>IFERROR(__xludf.DUMMYFUNCTION("""COMPUTED_VALUE"""),8.0)</f>
        <v>8</v>
      </c>
      <c r="E13" s="52">
        <f>IFERROR(__xludf.DUMMYFUNCTION("""COMPUTED_VALUE"""),3.0)</f>
        <v>3</v>
      </c>
      <c r="F13" s="52">
        <f>IFERROR(__xludf.DUMMYFUNCTION("""COMPUTED_VALUE"""),6.0)</f>
        <v>6</v>
      </c>
      <c r="G13" s="52">
        <f>IFERROR(__xludf.DUMMYFUNCTION("""COMPUTED_VALUE"""),6.0)</f>
        <v>6</v>
      </c>
      <c r="H13" s="52">
        <f>IFERROR(__xludf.DUMMYFUNCTION("""COMPUTED_VALUE"""),4.0)</f>
        <v>4</v>
      </c>
      <c r="I13" s="52">
        <f>IFERROR(__xludf.DUMMYFUNCTION("""COMPUTED_VALUE"""),3.0)</f>
        <v>3</v>
      </c>
      <c r="J13" s="52">
        <f>IFERROR(__xludf.DUMMYFUNCTION("""COMPUTED_VALUE"""),4.0)</f>
        <v>4</v>
      </c>
      <c r="K13" s="52">
        <f>IFERROR(__xludf.DUMMYFUNCTION("""COMPUTED_VALUE"""),4.0)</f>
        <v>4</v>
      </c>
      <c r="L13" s="52">
        <f>IFERROR(__xludf.DUMMYFUNCTION("""COMPUTED_VALUE"""),43.0)</f>
        <v>43</v>
      </c>
      <c r="M13" s="52">
        <f>IFERROR(__xludf.DUMMYFUNCTION("""COMPUTED_VALUE"""),8.0)</f>
        <v>8</v>
      </c>
      <c r="N13" s="52">
        <f>IFERROR(__xludf.DUMMYFUNCTION("""COMPUTED_VALUE"""),8.0)</f>
        <v>8</v>
      </c>
      <c r="O13" s="52">
        <f>IFERROR(__xludf.DUMMYFUNCTION("""COMPUTED_VALUE"""),6.0)</f>
        <v>6</v>
      </c>
      <c r="P13" s="52">
        <f>IFERROR(__xludf.DUMMYFUNCTION("""COMPUTED_VALUE"""),3.0)</f>
        <v>3</v>
      </c>
      <c r="Q13" s="52">
        <f>IFERROR(__xludf.DUMMYFUNCTION("""COMPUTED_VALUE"""),4.0)</f>
        <v>4</v>
      </c>
      <c r="R13" s="52">
        <f>IFERROR(__xludf.DUMMYFUNCTION("""COMPUTED_VALUE"""),4.0)</f>
        <v>4</v>
      </c>
      <c r="S13" s="52">
        <f>IFERROR(__xludf.DUMMYFUNCTION("""COMPUTED_VALUE"""),6.0)</f>
        <v>6</v>
      </c>
      <c r="T13" s="52">
        <f>IFERROR(__xludf.DUMMYFUNCTION("""COMPUTED_VALUE"""),5.0)</f>
        <v>5</v>
      </c>
      <c r="U13" s="52">
        <f>IFERROR(__xludf.DUMMYFUNCTION("""COMPUTED_VALUE"""),7.0)</f>
        <v>7</v>
      </c>
      <c r="V13" s="52">
        <f>IFERROR(__xludf.DUMMYFUNCTION("""COMPUTED_VALUE"""),51.0)</f>
        <v>51</v>
      </c>
      <c r="W13" s="52">
        <f>IFERROR(__xludf.DUMMYFUNCTION("""COMPUTED_VALUE"""),94.0)</f>
        <v>94</v>
      </c>
    </row>
    <row r="14">
      <c r="A14" s="47">
        <v>12.0</v>
      </c>
      <c r="B14" s="52" t="str">
        <f>IFERROR(__xludf.DUMMYFUNCTION("""COMPUTED_VALUE"""),"Allison Witt")</f>
        <v>Allison Witt</v>
      </c>
      <c r="C14" s="52">
        <f>IFERROR(__xludf.DUMMYFUNCTION("""COMPUTED_VALUE"""),5.0)</f>
        <v>5</v>
      </c>
      <c r="D14" s="52">
        <f>IFERROR(__xludf.DUMMYFUNCTION("""COMPUTED_VALUE"""),9.0)</f>
        <v>9</v>
      </c>
      <c r="E14" s="52">
        <f>IFERROR(__xludf.DUMMYFUNCTION("""COMPUTED_VALUE"""),3.0)</f>
        <v>3</v>
      </c>
      <c r="F14" s="52">
        <f>IFERROR(__xludf.DUMMYFUNCTION("""COMPUTED_VALUE"""),5.0)</f>
        <v>5</v>
      </c>
      <c r="G14" s="52">
        <f>IFERROR(__xludf.DUMMYFUNCTION("""COMPUTED_VALUE"""),4.0)</f>
        <v>4</v>
      </c>
      <c r="H14" s="52">
        <f>IFERROR(__xludf.DUMMYFUNCTION("""COMPUTED_VALUE"""),6.0)</f>
        <v>6</v>
      </c>
      <c r="I14" s="52">
        <f>IFERROR(__xludf.DUMMYFUNCTION("""COMPUTED_VALUE"""),3.0)</f>
        <v>3</v>
      </c>
      <c r="J14" s="52">
        <f>IFERROR(__xludf.DUMMYFUNCTION("""COMPUTED_VALUE"""),4.0)</f>
        <v>4</v>
      </c>
      <c r="K14" s="52">
        <f>IFERROR(__xludf.DUMMYFUNCTION("""COMPUTED_VALUE"""),4.0)</f>
        <v>4</v>
      </c>
      <c r="L14" s="52">
        <f>IFERROR(__xludf.DUMMYFUNCTION("""COMPUTED_VALUE"""),43.0)</f>
        <v>43</v>
      </c>
      <c r="M14" s="52">
        <f>IFERROR(__xludf.DUMMYFUNCTION("""COMPUTED_VALUE"""),6.0)</f>
        <v>6</v>
      </c>
      <c r="N14" s="52">
        <f>IFERROR(__xludf.DUMMYFUNCTION("""COMPUTED_VALUE"""),5.0)</f>
        <v>5</v>
      </c>
      <c r="O14" s="52">
        <f>IFERROR(__xludf.DUMMYFUNCTION("""COMPUTED_VALUE"""),5.0)</f>
        <v>5</v>
      </c>
      <c r="P14" s="52">
        <f>IFERROR(__xludf.DUMMYFUNCTION("""COMPUTED_VALUE"""),4.0)</f>
        <v>4</v>
      </c>
      <c r="Q14" s="52">
        <f>IFERROR(__xludf.DUMMYFUNCTION("""COMPUTED_VALUE"""),5.0)</f>
        <v>5</v>
      </c>
      <c r="R14" s="52">
        <f>IFERROR(__xludf.DUMMYFUNCTION("""COMPUTED_VALUE"""),5.0)</f>
        <v>5</v>
      </c>
      <c r="S14" s="52">
        <f>IFERROR(__xludf.DUMMYFUNCTION("""COMPUTED_VALUE"""),10.0)</f>
        <v>10</v>
      </c>
      <c r="T14" s="52">
        <f>IFERROR(__xludf.DUMMYFUNCTION("""COMPUTED_VALUE"""),5.0)</f>
        <v>5</v>
      </c>
      <c r="U14" s="52">
        <f>IFERROR(__xludf.DUMMYFUNCTION("""COMPUTED_VALUE"""),6.0)</f>
        <v>6</v>
      </c>
      <c r="V14" s="52">
        <f>IFERROR(__xludf.DUMMYFUNCTION("""COMPUTED_VALUE"""),51.0)</f>
        <v>51</v>
      </c>
      <c r="W14" s="52">
        <f>IFERROR(__xludf.DUMMYFUNCTION("""COMPUTED_VALUE"""),94.0)</f>
        <v>94</v>
      </c>
    </row>
    <row r="15">
      <c r="A15" s="47">
        <v>13.0</v>
      </c>
      <c r="B15" s="52" t="str">
        <f>IFERROR(__xludf.DUMMYFUNCTION("""COMPUTED_VALUE"""),"Libby Douma")</f>
        <v>Libby Douma</v>
      </c>
      <c r="C15" s="52">
        <f>IFERROR(__xludf.DUMMYFUNCTION("""COMPUTED_VALUE"""),5.0)</f>
        <v>5</v>
      </c>
      <c r="D15" s="52">
        <f>IFERROR(__xludf.DUMMYFUNCTION("""COMPUTED_VALUE"""),5.0)</f>
        <v>5</v>
      </c>
      <c r="E15" s="52">
        <f>IFERROR(__xludf.DUMMYFUNCTION("""COMPUTED_VALUE"""),2.0)</f>
        <v>2</v>
      </c>
      <c r="F15" s="52">
        <f>IFERROR(__xludf.DUMMYFUNCTION("""COMPUTED_VALUE"""),4.0)</f>
        <v>4</v>
      </c>
      <c r="G15" s="52">
        <f>IFERROR(__xludf.DUMMYFUNCTION("""COMPUTED_VALUE"""),5.0)</f>
        <v>5</v>
      </c>
      <c r="H15" s="52">
        <f>IFERROR(__xludf.DUMMYFUNCTION("""COMPUTED_VALUE"""),5.0)</f>
        <v>5</v>
      </c>
      <c r="I15" s="52">
        <f>IFERROR(__xludf.DUMMYFUNCTION("""COMPUTED_VALUE"""),4.0)</f>
        <v>4</v>
      </c>
      <c r="J15" s="52">
        <f>IFERROR(__xludf.DUMMYFUNCTION("""COMPUTED_VALUE"""),5.0)</f>
        <v>5</v>
      </c>
      <c r="K15" s="52">
        <f>IFERROR(__xludf.DUMMYFUNCTION("""COMPUTED_VALUE"""),6.0)</f>
        <v>6</v>
      </c>
      <c r="L15" s="52">
        <f>IFERROR(__xludf.DUMMYFUNCTION("""COMPUTED_VALUE"""),41.0)</f>
        <v>41</v>
      </c>
      <c r="M15" s="52">
        <f>IFERROR(__xludf.DUMMYFUNCTION("""COMPUTED_VALUE"""),7.0)</f>
        <v>7</v>
      </c>
      <c r="N15" s="52">
        <f>IFERROR(__xludf.DUMMYFUNCTION("""COMPUTED_VALUE"""),6.0)</f>
        <v>6</v>
      </c>
      <c r="O15" s="52">
        <f>IFERROR(__xludf.DUMMYFUNCTION("""COMPUTED_VALUE"""),5.0)</f>
        <v>5</v>
      </c>
      <c r="P15" s="52">
        <f>IFERROR(__xludf.DUMMYFUNCTION("""COMPUTED_VALUE"""),4.0)</f>
        <v>4</v>
      </c>
      <c r="Q15" s="52">
        <f>IFERROR(__xludf.DUMMYFUNCTION("""COMPUTED_VALUE"""),5.0)</f>
        <v>5</v>
      </c>
      <c r="R15" s="52">
        <f>IFERROR(__xludf.DUMMYFUNCTION("""COMPUTED_VALUE"""),6.0)</f>
        <v>6</v>
      </c>
      <c r="S15" s="52">
        <f>IFERROR(__xludf.DUMMYFUNCTION("""COMPUTED_VALUE"""),7.0)</f>
        <v>7</v>
      </c>
      <c r="T15" s="52">
        <f>IFERROR(__xludf.DUMMYFUNCTION("""COMPUTED_VALUE"""),4.0)</f>
        <v>4</v>
      </c>
      <c r="U15" s="52">
        <f>IFERROR(__xludf.DUMMYFUNCTION("""COMPUTED_VALUE"""),6.0)</f>
        <v>6</v>
      </c>
      <c r="V15" s="52">
        <f>IFERROR(__xludf.DUMMYFUNCTION("""COMPUTED_VALUE"""),50.0)</f>
        <v>50</v>
      </c>
      <c r="W15" s="52">
        <f>IFERROR(__xludf.DUMMYFUNCTION("""COMPUTED_VALUE"""),91.0)</f>
        <v>91</v>
      </c>
    </row>
    <row r="16">
      <c r="A16" s="47">
        <v>14.0</v>
      </c>
      <c r="B16" s="52" t="str">
        <f>IFERROR(__xludf.DUMMYFUNCTION("""COMPUTED_VALUE"""),"Maddison Babbitt")</f>
        <v>Maddison Babbitt</v>
      </c>
      <c r="C16" s="52">
        <f>IFERROR(__xludf.DUMMYFUNCTION("""COMPUTED_VALUE"""),7.0)</f>
        <v>7</v>
      </c>
      <c r="D16" s="52">
        <f>IFERROR(__xludf.DUMMYFUNCTION("""COMPUTED_VALUE"""),6.0)</f>
        <v>6</v>
      </c>
      <c r="E16" s="52">
        <f>IFERROR(__xludf.DUMMYFUNCTION("""COMPUTED_VALUE"""),3.0)</f>
        <v>3</v>
      </c>
      <c r="F16" s="52">
        <f>IFERROR(__xludf.DUMMYFUNCTION("""COMPUTED_VALUE"""),8.0)</f>
        <v>8</v>
      </c>
      <c r="G16" s="52">
        <f>IFERROR(__xludf.DUMMYFUNCTION("""COMPUTED_VALUE"""),6.0)</f>
        <v>6</v>
      </c>
      <c r="H16" s="52">
        <f>IFERROR(__xludf.DUMMYFUNCTION("""COMPUTED_VALUE"""),7.0)</f>
        <v>7</v>
      </c>
      <c r="I16" s="52">
        <f>IFERROR(__xludf.DUMMYFUNCTION("""COMPUTED_VALUE"""),5.0)</f>
        <v>5</v>
      </c>
      <c r="J16" s="52">
        <f>IFERROR(__xludf.DUMMYFUNCTION("""COMPUTED_VALUE"""),5.0)</f>
        <v>5</v>
      </c>
      <c r="K16" s="52">
        <f>IFERROR(__xludf.DUMMYFUNCTION("""COMPUTED_VALUE"""),6.0)</f>
        <v>6</v>
      </c>
      <c r="L16" s="52">
        <f>IFERROR(__xludf.DUMMYFUNCTION("""COMPUTED_VALUE"""),53.0)</f>
        <v>53</v>
      </c>
      <c r="M16" s="52">
        <f>IFERROR(__xludf.DUMMYFUNCTION("""COMPUTED_VALUE"""),7.0)</f>
        <v>7</v>
      </c>
      <c r="N16" s="52">
        <f>IFERROR(__xludf.DUMMYFUNCTION("""COMPUTED_VALUE"""),6.0)</f>
        <v>6</v>
      </c>
      <c r="O16" s="52">
        <f>IFERROR(__xludf.DUMMYFUNCTION("""COMPUTED_VALUE"""),5.0)</f>
        <v>5</v>
      </c>
      <c r="P16" s="52">
        <f>IFERROR(__xludf.DUMMYFUNCTION("""COMPUTED_VALUE"""),4.0)</f>
        <v>4</v>
      </c>
      <c r="Q16" s="52">
        <f>IFERROR(__xludf.DUMMYFUNCTION("""COMPUTED_VALUE"""),6.0)</f>
        <v>6</v>
      </c>
      <c r="R16" s="52">
        <f>IFERROR(__xludf.DUMMYFUNCTION("""COMPUTED_VALUE"""),4.0)</f>
        <v>4</v>
      </c>
      <c r="S16" s="52">
        <f>IFERROR(__xludf.DUMMYFUNCTION("""COMPUTED_VALUE"""),9.0)</f>
        <v>9</v>
      </c>
      <c r="T16" s="52">
        <f>IFERROR(__xludf.DUMMYFUNCTION("""COMPUTED_VALUE"""),6.0)</f>
        <v>6</v>
      </c>
      <c r="U16" s="52">
        <f>IFERROR(__xludf.DUMMYFUNCTION("""COMPUTED_VALUE"""),5.0)</f>
        <v>5</v>
      </c>
      <c r="V16" s="52">
        <f>IFERROR(__xludf.DUMMYFUNCTION("""COMPUTED_VALUE"""),52.0)</f>
        <v>52</v>
      </c>
      <c r="W16" s="52">
        <f>IFERROR(__xludf.DUMMYFUNCTION("""COMPUTED_VALUE"""),105.0)</f>
        <v>105</v>
      </c>
    </row>
    <row r="17">
      <c r="A17" s="47">
        <v>15.0</v>
      </c>
      <c r="B17" s="52" t="str">
        <f>IFERROR(__xludf.DUMMYFUNCTION("""COMPUTED_VALUE"""),"Kelly Baade")</f>
        <v>Kelly Baade</v>
      </c>
      <c r="C17" s="52">
        <f>IFERROR(__xludf.DUMMYFUNCTION("""COMPUTED_VALUE"""),5.0)</f>
        <v>5</v>
      </c>
      <c r="D17" s="52">
        <f>IFERROR(__xludf.DUMMYFUNCTION("""COMPUTED_VALUE"""),6.0)</f>
        <v>6</v>
      </c>
      <c r="E17" s="52">
        <f>IFERROR(__xludf.DUMMYFUNCTION("""COMPUTED_VALUE"""),3.0)</f>
        <v>3</v>
      </c>
      <c r="F17" s="52">
        <f>IFERROR(__xludf.DUMMYFUNCTION("""COMPUTED_VALUE"""),5.0)</f>
        <v>5</v>
      </c>
      <c r="G17" s="52">
        <f>IFERROR(__xludf.DUMMYFUNCTION("""COMPUTED_VALUE"""),6.0)</f>
        <v>6</v>
      </c>
      <c r="H17" s="52">
        <f>IFERROR(__xludf.DUMMYFUNCTION("""COMPUTED_VALUE"""),5.0)</f>
        <v>5</v>
      </c>
      <c r="I17" s="52">
        <f>IFERROR(__xludf.DUMMYFUNCTION("""COMPUTED_VALUE"""),3.0)</f>
        <v>3</v>
      </c>
      <c r="J17" s="52">
        <f>IFERROR(__xludf.DUMMYFUNCTION("""COMPUTED_VALUE"""),5.0)</f>
        <v>5</v>
      </c>
      <c r="K17" s="52">
        <f>IFERROR(__xludf.DUMMYFUNCTION("""COMPUTED_VALUE"""),5.0)</f>
        <v>5</v>
      </c>
      <c r="L17" s="52">
        <f>IFERROR(__xludf.DUMMYFUNCTION("""COMPUTED_VALUE"""),43.0)</f>
        <v>43</v>
      </c>
      <c r="M17" s="52">
        <f>IFERROR(__xludf.DUMMYFUNCTION("""COMPUTED_VALUE"""),9.0)</f>
        <v>9</v>
      </c>
      <c r="N17" s="52">
        <f>IFERROR(__xludf.DUMMYFUNCTION("""COMPUTED_VALUE"""),4.0)</f>
        <v>4</v>
      </c>
      <c r="O17" s="52">
        <f>IFERROR(__xludf.DUMMYFUNCTION("""COMPUTED_VALUE"""),5.0)</f>
        <v>5</v>
      </c>
      <c r="P17" s="52">
        <f>IFERROR(__xludf.DUMMYFUNCTION("""COMPUTED_VALUE"""),4.0)</f>
        <v>4</v>
      </c>
      <c r="Q17" s="52">
        <f>IFERROR(__xludf.DUMMYFUNCTION("""COMPUTED_VALUE"""),5.0)</f>
        <v>5</v>
      </c>
      <c r="R17" s="52">
        <f>IFERROR(__xludf.DUMMYFUNCTION("""COMPUTED_VALUE"""),5.0)</f>
        <v>5</v>
      </c>
      <c r="S17" s="52">
        <f>IFERROR(__xludf.DUMMYFUNCTION("""COMPUTED_VALUE"""),6.0)</f>
        <v>6</v>
      </c>
      <c r="T17" s="52">
        <f>IFERROR(__xludf.DUMMYFUNCTION("""COMPUTED_VALUE"""),5.0)</f>
        <v>5</v>
      </c>
      <c r="U17" s="52">
        <f>IFERROR(__xludf.DUMMYFUNCTION("""COMPUTED_VALUE"""),5.0)</f>
        <v>5</v>
      </c>
      <c r="V17" s="52">
        <f>IFERROR(__xludf.DUMMYFUNCTION("""COMPUTED_VALUE"""),48.0)</f>
        <v>48</v>
      </c>
      <c r="W17" s="52">
        <f>IFERROR(__xludf.DUMMYFUNCTION("""COMPUTED_VALUE"""),91.0)</f>
        <v>91</v>
      </c>
    </row>
    <row r="18">
      <c r="A18" s="47">
        <v>16.0</v>
      </c>
      <c r="B18" s="52" t="str">
        <f>IFERROR(__xludf.DUMMYFUNCTION("""COMPUTED_VALUE"""),"Caroline Garcia")</f>
        <v>Caroline Garcia</v>
      </c>
      <c r="C18" s="52">
        <f>IFERROR(__xludf.DUMMYFUNCTION("""COMPUTED_VALUE"""),7.0)</f>
        <v>7</v>
      </c>
      <c r="D18" s="52">
        <f>IFERROR(__xludf.DUMMYFUNCTION("""COMPUTED_VALUE"""),6.0)</f>
        <v>6</v>
      </c>
      <c r="E18" s="52">
        <f>IFERROR(__xludf.DUMMYFUNCTION("""COMPUTED_VALUE"""),5.0)</f>
        <v>5</v>
      </c>
      <c r="F18" s="52">
        <f>IFERROR(__xludf.DUMMYFUNCTION("""COMPUTED_VALUE"""),5.0)</f>
        <v>5</v>
      </c>
      <c r="G18" s="52">
        <f>IFERROR(__xludf.DUMMYFUNCTION("""COMPUTED_VALUE"""),5.0)</f>
        <v>5</v>
      </c>
      <c r="H18" s="52">
        <f>IFERROR(__xludf.DUMMYFUNCTION("""COMPUTED_VALUE"""),6.0)</f>
        <v>6</v>
      </c>
      <c r="I18" s="52">
        <f>IFERROR(__xludf.DUMMYFUNCTION("""COMPUTED_VALUE"""),5.0)</f>
        <v>5</v>
      </c>
      <c r="J18" s="52">
        <f>IFERROR(__xludf.DUMMYFUNCTION("""COMPUTED_VALUE"""),6.0)</f>
        <v>6</v>
      </c>
      <c r="K18" s="52">
        <f>IFERROR(__xludf.DUMMYFUNCTION("""COMPUTED_VALUE"""),4.0)</f>
        <v>4</v>
      </c>
      <c r="L18" s="52">
        <f>IFERROR(__xludf.DUMMYFUNCTION("""COMPUTED_VALUE"""),49.0)</f>
        <v>49</v>
      </c>
      <c r="M18" s="52">
        <f>IFERROR(__xludf.DUMMYFUNCTION("""COMPUTED_VALUE"""),7.0)</f>
        <v>7</v>
      </c>
      <c r="N18" s="52">
        <f>IFERROR(__xludf.DUMMYFUNCTION("""COMPUTED_VALUE"""),5.0)</f>
        <v>5</v>
      </c>
      <c r="O18" s="52">
        <f>IFERROR(__xludf.DUMMYFUNCTION("""COMPUTED_VALUE"""),6.0)</f>
        <v>6</v>
      </c>
      <c r="P18" s="52">
        <f>IFERROR(__xludf.DUMMYFUNCTION("""COMPUTED_VALUE"""),5.0)</f>
        <v>5</v>
      </c>
      <c r="Q18" s="52">
        <f>IFERROR(__xludf.DUMMYFUNCTION("""COMPUTED_VALUE"""),5.0)</f>
        <v>5</v>
      </c>
      <c r="R18" s="52">
        <f>IFERROR(__xludf.DUMMYFUNCTION("""COMPUTED_VALUE"""),6.0)</f>
        <v>6</v>
      </c>
      <c r="S18" s="52">
        <f>IFERROR(__xludf.DUMMYFUNCTION("""COMPUTED_VALUE"""),6.0)</f>
        <v>6</v>
      </c>
      <c r="T18" s="52">
        <f>IFERROR(__xludf.DUMMYFUNCTION("""COMPUTED_VALUE"""),4.0)</f>
        <v>4</v>
      </c>
      <c r="U18" s="52">
        <f>IFERROR(__xludf.DUMMYFUNCTION("""COMPUTED_VALUE"""),5.0)</f>
        <v>5</v>
      </c>
      <c r="V18" s="52">
        <f>IFERROR(__xludf.DUMMYFUNCTION("""COMPUTED_VALUE"""),49.0)</f>
        <v>49</v>
      </c>
      <c r="W18" s="52">
        <f>IFERROR(__xludf.DUMMYFUNCTION("""COMPUTED_VALUE"""),98.0)</f>
        <v>98</v>
      </c>
    </row>
    <row r="19">
      <c r="A19" s="47">
        <v>17.0</v>
      </c>
      <c r="B19" s="52" t="str">
        <f>IFERROR(__xludf.DUMMYFUNCTION("""COMPUTED_VALUE"""),"Emily Knoche")</f>
        <v>Emily Knoche</v>
      </c>
      <c r="C19" s="52">
        <f>IFERROR(__xludf.DUMMYFUNCTION("""COMPUTED_VALUE"""),5.0)</f>
        <v>5</v>
      </c>
      <c r="D19" s="52">
        <f>IFERROR(__xludf.DUMMYFUNCTION("""COMPUTED_VALUE"""),6.0)</f>
        <v>6</v>
      </c>
      <c r="E19" s="52">
        <f>IFERROR(__xludf.DUMMYFUNCTION("""COMPUTED_VALUE"""),3.0)</f>
        <v>3</v>
      </c>
      <c r="F19" s="52">
        <f>IFERROR(__xludf.DUMMYFUNCTION("""COMPUTED_VALUE"""),5.0)</f>
        <v>5</v>
      </c>
      <c r="G19" s="52">
        <f>IFERROR(__xludf.DUMMYFUNCTION("""COMPUTED_VALUE"""),8.0)</f>
        <v>8</v>
      </c>
      <c r="H19" s="52">
        <f>IFERROR(__xludf.DUMMYFUNCTION("""COMPUTED_VALUE"""),4.0)</f>
        <v>4</v>
      </c>
      <c r="I19" s="52">
        <f>IFERROR(__xludf.DUMMYFUNCTION("""COMPUTED_VALUE"""),3.0)</f>
        <v>3</v>
      </c>
      <c r="J19" s="52">
        <f>IFERROR(__xludf.DUMMYFUNCTION("""COMPUTED_VALUE"""),6.0)</f>
        <v>6</v>
      </c>
      <c r="K19" s="52">
        <f>IFERROR(__xludf.DUMMYFUNCTION("""COMPUTED_VALUE"""),7.0)</f>
        <v>7</v>
      </c>
      <c r="L19" s="52">
        <f>IFERROR(__xludf.DUMMYFUNCTION("""COMPUTED_VALUE"""),47.0)</f>
        <v>47</v>
      </c>
      <c r="M19" s="52">
        <f>IFERROR(__xludf.DUMMYFUNCTION("""COMPUTED_VALUE"""),7.0)</f>
        <v>7</v>
      </c>
      <c r="N19" s="52">
        <f>IFERROR(__xludf.DUMMYFUNCTION("""COMPUTED_VALUE"""),8.0)</f>
        <v>8</v>
      </c>
      <c r="O19" s="52">
        <f>IFERROR(__xludf.DUMMYFUNCTION("""COMPUTED_VALUE"""),4.0)</f>
        <v>4</v>
      </c>
      <c r="P19" s="52">
        <f>IFERROR(__xludf.DUMMYFUNCTION("""COMPUTED_VALUE"""),4.0)</f>
        <v>4</v>
      </c>
      <c r="Q19" s="52">
        <f>IFERROR(__xludf.DUMMYFUNCTION("""COMPUTED_VALUE"""),5.0)</f>
        <v>5</v>
      </c>
      <c r="R19" s="52">
        <f>IFERROR(__xludf.DUMMYFUNCTION("""COMPUTED_VALUE"""),5.0)</f>
        <v>5</v>
      </c>
      <c r="S19" s="52">
        <f>IFERROR(__xludf.DUMMYFUNCTION("""COMPUTED_VALUE"""),5.0)</f>
        <v>5</v>
      </c>
      <c r="T19" s="52">
        <f>IFERROR(__xludf.DUMMYFUNCTION("""COMPUTED_VALUE"""),4.0)</f>
        <v>4</v>
      </c>
      <c r="U19" s="52">
        <f>IFERROR(__xludf.DUMMYFUNCTION("""COMPUTED_VALUE"""),4.0)</f>
        <v>4</v>
      </c>
      <c r="V19" s="52">
        <f>IFERROR(__xludf.DUMMYFUNCTION("""COMPUTED_VALUE"""),46.0)</f>
        <v>46</v>
      </c>
      <c r="W19" s="52">
        <f>IFERROR(__xludf.DUMMYFUNCTION("""COMPUTED_VALUE"""),93.0)</f>
        <v>93</v>
      </c>
    </row>
    <row r="20">
      <c r="A20" s="47">
        <v>18.0</v>
      </c>
      <c r="B20" s="52" t="str">
        <f>IFERROR(__xludf.DUMMYFUNCTION("""COMPUTED_VALUE"""),"Olivia Hopkins")</f>
        <v>Olivia Hopkins</v>
      </c>
      <c r="C20" s="52">
        <f>IFERROR(__xludf.DUMMYFUNCTION("""COMPUTED_VALUE"""),6.0)</f>
        <v>6</v>
      </c>
      <c r="D20" s="52">
        <f>IFERROR(__xludf.DUMMYFUNCTION("""COMPUTED_VALUE"""),7.0)</f>
        <v>7</v>
      </c>
      <c r="E20" s="52">
        <f>IFERROR(__xludf.DUMMYFUNCTION("""COMPUTED_VALUE"""),3.0)</f>
        <v>3</v>
      </c>
      <c r="F20" s="52">
        <f>IFERROR(__xludf.DUMMYFUNCTION("""COMPUTED_VALUE"""),6.0)</f>
        <v>6</v>
      </c>
      <c r="G20" s="52">
        <f>IFERROR(__xludf.DUMMYFUNCTION("""COMPUTED_VALUE"""),6.0)</f>
        <v>6</v>
      </c>
      <c r="H20" s="52">
        <f>IFERROR(__xludf.DUMMYFUNCTION("""COMPUTED_VALUE"""),7.0)</f>
        <v>7</v>
      </c>
      <c r="I20" s="52">
        <f>IFERROR(__xludf.DUMMYFUNCTION("""COMPUTED_VALUE"""),4.0)</f>
        <v>4</v>
      </c>
      <c r="J20" s="52">
        <f>IFERROR(__xludf.DUMMYFUNCTION("""COMPUTED_VALUE"""),8.0)</f>
        <v>8</v>
      </c>
      <c r="K20" s="52">
        <f>IFERROR(__xludf.DUMMYFUNCTION("""COMPUTED_VALUE"""),5.0)</f>
        <v>5</v>
      </c>
      <c r="L20" s="52">
        <f>IFERROR(__xludf.DUMMYFUNCTION("""COMPUTED_VALUE"""),52.0)</f>
        <v>52</v>
      </c>
      <c r="M20" s="52">
        <f>IFERROR(__xludf.DUMMYFUNCTION("""COMPUTED_VALUE"""),8.0)</f>
        <v>8</v>
      </c>
      <c r="N20" s="52">
        <f>IFERROR(__xludf.DUMMYFUNCTION("""COMPUTED_VALUE"""),6.0)</f>
        <v>6</v>
      </c>
      <c r="O20" s="52">
        <f>IFERROR(__xludf.DUMMYFUNCTION("""COMPUTED_VALUE"""),8.0)</f>
        <v>8</v>
      </c>
      <c r="P20" s="52">
        <f>IFERROR(__xludf.DUMMYFUNCTION("""COMPUTED_VALUE"""),4.0)</f>
        <v>4</v>
      </c>
      <c r="Q20" s="52">
        <f>IFERROR(__xludf.DUMMYFUNCTION("""COMPUTED_VALUE"""),8.0)</f>
        <v>8</v>
      </c>
      <c r="R20" s="52">
        <f>IFERROR(__xludf.DUMMYFUNCTION("""COMPUTED_VALUE"""),8.0)</f>
        <v>8</v>
      </c>
      <c r="S20" s="52">
        <f>IFERROR(__xludf.DUMMYFUNCTION("""COMPUTED_VALUE"""),7.0)</f>
        <v>7</v>
      </c>
      <c r="T20" s="52">
        <f>IFERROR(__xludf.DUMMYFUNCTION("""COMPUTED_VALUE"""),4.0)</f>
        <v>4</v>
      </c>
      <c r="U20" s="52">
        <f>IFERROR(__xludf.DUMMYFUNCTION("""COMPUTED_VALUE"""),6.0)</f>
        <v>6</v>
      </c>
      <c r="V20" s="52">
        <f>IFERROR(__xludf.DUMMYFUNCTION("""COMPUTED_VALUE"""),59.0)</f>
        <v>59</v>
      </c>
      <c r="W20" s="52">
        <f>IFERROR(__xludf.DUMMYFUNCTION("""COMPUTED_VALUE"""),111.0)</f>
        <v>111</v>
      </c>
    </row>
    <row r="21">
      <c r="A21" s="47">
        <v>19.0</v>
      </c>
      <c r="B21" s="52" t="str">
        <f>IFERROR(__xludf.DUMMYFUNCTION("""COMPUTED_VALUE"""),"Grace Johanson")</f>
        <v>Grace Johanson</v>
      </c>
      <c r="C21" s="52">
        <f>IFERROR(__xludf.DUMMYFUNCTION("""COMPUTED_VALUE"""),4.0)</f>
        <v>4</v>
      </c>
      <c r="D21" s="52">
        <f>IFERROR(__xludf.DUMMYFUNCTION("""COMPUTED_VALUE"""),6.0)</f>
        <v>6</v>
      </c>
      <c r="E21" s="52">
        <f>IFERROR(__xludf.DUMMYFUNCTION("""COMPUTED_VALUE"""),5.0)</f>
        <v>5</v>
      </c>
      <c r="F21" s="52">
        <f>IFERROR(__xludf.DUMMYFUNCTION("""COMPUTED_VALUE"""),5.0)</f>
        <v>5</v>
      </c>
      <c r="G21" s="52">
        <f>IFERROR(__xludf.DUMMYFUNCTION("""COMPUTED_VALUE"""),5.0)</f>
        <v>5</v>
      </c>
      <c r="H21" s="52">
        <f>IFERROR(__xludf.DUMMYFUNCTION("""COMPUTED_VALUE"""),6.0)</f>
        <v>6</v>
      </c>
      <c r="I21" s="52">
        <f>IFERROR(__xludf.DUMMYFUNCTION("""COMPUTED_VALUE"""),3.0)</f>
        <v>3</v>
      </c>
      <c r="J21" s="52">
        <f>IFERROR(__xludf.DUMMYFUNCTION("""COMPUTED_VALUE"""),5.0)</f>
        <v>5</v>
      </c>
      <c r="K21" s="52">
        <f>IFERROR(__xludf.DUMMYFUNCTION("""COMPUTED_VALUE"""),5.0)</f>
        <v>5</v>
      </c>
      <c r="L21" s="52">
        <f>IFERROR(__xludf.DUMMYFUNCTION("""COMPUTED_VALUE"""),44.0)</f>
        <v>44</v>
      </c>
      <c r="M21" s="52">
        <f>IFERROR(__xludf.DUMMYFUNCTION("""COMPUTED_VALUE"""),6.0)</f>
        <v>6</v>
      </c>
      <c r="N21" s="52">
        <f>IFERROR(__xludf.DUMMYFUNCTION("""COMPUTED_VALUE"""),6.0)</f>
        <v>6</v>
      </c>
      <c r="O21" s="52">
        <f>IFERROR(__xludf.DUMMYFUNCTION("""COMPUTED_VALUE"""),7.0)</f>
        <v>7</v>
      </c>
      <c r="P21" s="52">
        <f>IFERROR(__xludf.DUMMYFUNCTION("""COMPUTED_VALUE"""),4.0)</f>
        <v>4</v>
      </c>
      <c r="Q21" s="52">
        <f>IFERROR(__xludf.DUMMYFUNCTION("""COMPUTED_VALUE"""),4.0)</f>
        <v>4</v>
      </c>
      <c r="R21" s="52">
        <f>IFERROR(__xludf.DUMMYFUNCTION("""COMPUTED_VALUE"""),6.0)</f>
        <v>6</v>
      </c>
      <c r="S21" s="52">
        <f>IFERROR(__xludf.DUMMYFUNCTION("""COMPUTED_VALUE"""),10.0)</f>
        <v>10</v>
      </c>
      <c r="T21" s="52">
        <f>IFERROR(__xludf.DUMMYFUNCTION("""COMPUTED_VALUE"""),4.0)</f>
        <v>4</v>
      </c>
      <c r="U21" s="52">
        <f>IFERROR(__xludf.DUMMYFUNCTION("""COMPUTED_VALUE"""),6.0)</f>
        <v>6</v>
      </c>
      <c r="V21" s="52">
        <f>IFERROR(__xludf.DUMMYFUNCTION("""COMPUTED_VALUE"""),53.0)</f>
        <v>53</v>
      </c>
      <c r="W21" s="52">
        <f>IFERROR(__xludf.DUMMYFUNCTION("""COMPUTED_VALUE"""),97.0)</f>
        <v>97</v>
      </c>
    </row>
    <row r="22">
      <c r="A22" s="47">
        <v>20.0</v>
      </c>
      <c r="B22" s="52" t="str">
        <f>IFERROR(__xludf.DUMMYFUNCTION("""COMPUTED_VALUE"""),"Lindi Schmelzer")</f>
        <v>Lindi Schmelzer</v>
      </c>
      <c r="C22" s="52">
        <f>IFERROR(__xludf.DUMMYFUNCTION("""COMPUTED_VALUE"""),6.0)</f>
        <v>6</v>
      </c>
      <c r="D22" s="52">
        <f>IFERROR(__xludf.DUMMYFUNCTION("""COMPUTED_VALUE"""),8.0)</f>
        <v>8</v>
      </c>
      <c r="E22" s="52">
        <f>IFERROR(__xludf.DUMMYFUNCTION("""COMPUTED_VALUE"""),4.0)</f>
        <v>4</v>
      </c>
      <c r="F22" s="52">
        <f>IFERROR(__xludf.DUMMYFUNCTION("""COMPUTED_VALUE"""),5.0)</f>
        <v>5</v>
      </c>
      <c r="G22" s="52">
        <f>IFERROR(__xludf.DUMMYFUNCTION("""COMPUTED_VALUE"""),6.0)</f>
        <v>6</v>
      </c>
      <c r="H22" s="52">
        <f>IFERROR(__xludf.DUMMYFUNCTION("""COMPUTED_VALUE"""),6.0)</f>
        <v>6</v>
      </c>
      <c r="I22" s="52">
        <f>IFERROR(__xludf.DUMMYFUNCTION("""COMPUTED_VALUE"""),4.0)</f>
        <v>4</v>
      </c>
      <c r="J22" s="52">
        <f>IFERROR(__xludf.DUMMYFUNCTION("""COMPUTED_VALUE"""),6.0)</f>
        <v>6</v>
      </c>
      <c r="K22" s="52">
        <f>IFERROR(__xludf.DUMMYFUNCTION("""COMPUTED_VALUE"""),4.0)</f>
        <v>4</v>
      </c>
      <c r="L22" s="52">
        <f>IFERROR(__xludf.DUMMYFUNCTION("""COMPUTED_VALUE"""),49.0)</f>
        <v>49</v>
      </c>
      <c r="M22" s="52">
        <f>IFERROR(__xludf.DUMMYFUNCTION("""COMPUTED_VALUE"""),10.0)</f>
        <v>10</v>
      </c>
      <c r="N22" s="52">
        <f>IFERROR(__xludf.DUMMYFUNCTION("""COMPUTED_VALUE"""),6.0)</f>
        <v>6</v>
      </c>
      <c r="O22" s="52">
        <f>IFERROR(__xludf.DUMMYFUNCTION("""COMPUTED_VALUE"""),5.0)</f>
        <v>5</v>
      </c>
      <c r="P22" s="52">
        <f>IFERROR(__xludf.DUMMYFUNCTION("""COMPUTED_VALUE"""),5.0)</f>
        <v>5</v>
      </c>
      <c r="Q22" s="52">
        <f>IFERROR(__xludf.DUMMYFUNCTION("""COMPUTED_VALUE"""),5.0)</f>
        <v>5</v>
      </c>
      <c r="R22" s="52">
        <f>IFERROR(__xludf.DUMMYFUNCTION("""COMPUTED_VALUE"""),4.0)</f>
        <v>4</v>
      </c>
      <c r="S22" s="52">
        <f>IFERROR(__xludf.DUMMYFUNCTION("""COMPUTED_VALUE"""),7.0)</f>
        <v>7</v>
      </c>
      <c r="T22" s="52">
        <f>IFERROR(__xludf.DUMMYFUNCTION("""COMPUTED_VALUE"""),4.0)</f>
        <v>4</v>
      </c>
      <c r="U22" s="52">
        <f>IFERROR(__xludf.DUMMYFUNCTION("""COMPUTED_VALUE"""),6.0)</f>
        <v>6</v>
      </c>
      <c r="V22" s="52">
        <f>IFERROR(__xludf.DUMMYFUNCTION("""COMPUTED_VALUE"""),52.0)</f>
        <v>52</v>
      </c>
      <c r="W22" s="52">
        <f>IFERROR(__xludf.DUMMYFUNCTION("""COMPUTED_VALUE"""),101.0)</f>
        <v>101</v>
      </c>
    </row>
    <row r="23">
      <c r="A23" s="47">
        <v>21.0</v>
      </c>
      <c r="B23" s="52" t="str">
        <f>IFERROR(__xludf.DUMMYFUNCTION("""COMPUTED_VALUE"""),"Hudson Woloss")</f>
        <v>Hudson Woloss</v>
      </c>
      <c r="C23" s="52">
        <f>IFERROR(__xludf.DUMMYFUNCTION("""COMPUTED_VALUE"""),4.0)</f>
        <v>4</v>
      </c>
      <c r="D23" s="52">
        <f>IFERROR(__xludf.DUMMYFUNCTION("""COMPUTED_VALUE"""),6.0)</f>
        <v>6</v>
      </c>
      <c r="E23" s="52">
        <f>IFERROR(__xludf.DUMMYFUNCTION("""COMPUTED_VALUE"""),4.0)</f>
        <v>4</v>
      </c>
      <c r="F23" s="52">
        <f>IFERROR(__xludf.DUMMYFUNCTION("""COMPUTED_VALUE"""),5.0)</f>
        <v>5</v>
      </c>
      <c r="G23" s="52">
        <f>IFERROR(__xludf.DUMMYFUNCTION("""COMPUTED_VALUE"""),4.0)</f>
        <v>4</v>
      </c>
      <c r="H23" s="52">
        <f>IFERROR(__xludf.DUMMYFUNCTION("""COMPUTED_VALUE"""),5.0)</f>
        <v>5</v>
      </c>
      <c r="I23" s="52">
        <f>IFERROR(__xludf.DUMMYFUNCTION("""COMPUTED_VALUE"""),4.0)</f>
        <v>4</v>
      </c>
      <c r="J23" s="52">
        <f>IFERROR(__xludf.DUMMYFUNCTION("""COMPUTED_VALUE"""),5.0)</f>
        <v>5</v>
      </c>
      <c r="K23" s="52">
        <f>IFERROR(__xludf.DUMMYFUNCTION("""COMPUTED_VALUE"""),4.0)</f>
        <v>4</v>
      </c>
      <c r="L23" s="52">
        <f>IFERROR(__xludf.DUMMYFUNCTION("""COMPUTED_VALUE"""),41.0)</f>
        <v>41</v>
      </c>
      <c r="M23" s="52">
        <f>IFERROR(__xludf.DUMMYFUNCTION("""COMPUTED_VALUE"""),7.0)</f>
        <v>7</v>
      </c>
      <c r="N23" s="52">
        <f>IFERROR(__xludf.DUMMYFUNCTION("""COMPUTED_VALUE"""),6.0)</f>
        <v>6</v>
      </c>
      <c r="O23" s="52">
        <f>IFERROR(__xludf.DUMMYFUNCTION("""COMPUTED_VALUE"""),4.0)</f>
        <v>4</v>
      </c>
      <c r="P23" s="52">
        <f>IFERROR(__xludf.DUMMYFUNCTION("""COMPUTED_VALUE"""),3.0)</f>
        <v>3</v>
      </c>
      <c r="Q23" s="52">
        <f>IFERROR(__xludf.DUMMYFUNCTION("""COMPUTED_VALUE"""),7.0)</f>
        <v>7</v>
      </c>
      <c r="R23" s="52">
        <f>IFERROR(__xludf.DUMMYFUNCTION("""COMPUTED_VALUE"""),4.0)</f>
        <v>4</v>
      </c>
      <c r="S23" s="52">
        <f>IFERROR(__xludf.DUMMYFUNCTION("""COMPUTED_VALUE"""),5.0)</f>
        <v>5</v>
      </c>
      <c r="T23" s="52">
        <f>IFERROR(__xludf.DUMMYFUNCTION("""COMPUTED_VALUE"""),3.0)</f>
        <v>3</v>
      </c>
      <c r="U23" s="52">
        <f>IFERROR(__xludf.DUMMYFUNCTION("""COMPUTED_VALUE"""),4.0)</f>
        <v>4</v>
      </c>
      <c r="V23" s="52">
        <f>IFERROR(__xludf.DUMMYFUNCTION("""COMPUTED_VALUE"""),43.0)</f>
        <v>43</v>
      </c>
      <c r="W23" s="52">
        <f>IFERROR(__xludf.DUMMYFUNCTION("""COMPUTED_VALUE"""),84.0)</f>
        <v>84</v>
      </c>
    </row>
    <row r="24">
      <c r="A24" s="47">
        <v>22.0</v>
      </c>
      <c r="B24" s="52" t="str">
        <f>IFERROR(__xludf.DUMMYFUNCTION("""COMPUTED_VALUE"""),"Emily Grosjesk")</f>
        <v>Emily Grosjesk</v>
      </c>
      <c r="C24" s="52">
        <f>IFERROR(__xludf.DUMMYFUNCTION("""COMPUTED_VALUE"""),5.0)</f>
        <v>5</v>
      </c>
      <c r="D24" s="52">
        <f>IFERROR(__xludf.DUMMYFUNCTION("""COMPUTED_VALUE"""),6.0)</f>
        <v>6</v>
      </c>
      <c r="E24" s="52">
        <f>IFERROR(__xludf.DUMMYFUNCTION("""COMPUTED_VALUE"""),3.0)</f>
        <v>3</v>
      </c>
      <c r="F24" s="52">
        <f>IFERROR(__xludf.DUMMYFUNCTION("""COMPUTED_VALUE"""),6.0)</f>
        <v>6</v>
      </c>
      <c r="G24" s="52">
        <f>IFERROR(__xludf.DUMMYFUNCTION("""COMPUTED_VALUE"""),5.0)</f>
        <v>5</v>
      </c>
      <c r="H24" s="52">
        <f>IFERROR(__xludf.DUMMYFUNCTION("""COMPUTED_VALUE"""),4.0)</f>
        <v>4</v>
      </c>
      <c r="I24" s="52">
        <f>IFERROR(__xludf.DUMMYFUNCTION("""COMPUTED_VALUE"""),3.0)</f>
        <v>3</v>
      </c>
      <c r="J24" s="52">
        <f>IFERROR(__xludf.DUMMYFUNCTION("""COMPUTED_VALUE"""),5.0)</f>
        <v>5</v>
      </c>
      <c r="K24" s="52">
        <f>IFERROR(__xludf.DUMMYFUNCTION("""COMPUTED_VALUE"""),6.0)</f>
        <v>6</v>
      </c>
      <c r="L24" s="52">
        <f>IFERROR(__xludf.DUMMYFUNCTION("""COMPUTED_VALUE"""),43.0)</f>
        <v>43</v>
      </c>
      <c r="M24" s="52">
        <f>IFERROR(__xludf.DUMMYFUNCTION("""COMPUTED_VALUE"""),6.0)</f>
        <v>6</v>
      </c>
      <c r="N24" s="52">
        <f>IFERROR(__xludf.DUMMYFUNCTION("""COMPUTED_VALUE"""),5.0)</f>
        <v>5</v>
      </c>
      <c r="O24" s="52">
        <f>IFERROR(__xludf.DUMMYFUNCTION("""COMPUTED_VALUE"""),5.0)</f>
        <v>5</v>
      </c>
      <c r="P24" s="52">
        <f>IFERROR(__xludf.DUMMYFUNCTION("""COMPUTED_VALUE"""),3.0)</f>
        <v>3</v>
      </c>
      <c r="Q24" s="52">
        <f>IFERROR(__xludf.DUMMYFUNCTION("""COMPUTED_VALUE"""),5.0)</f>
        <v>5</v>
      </c>
      <c r="R24" s="52">
        <f>IFERROR(__xludf.DUMMYFUNCTION("""COMPUTED_VALUE"""),6.0)</f>
        <v>6</v>
      </c>
      <c r="S24" s="52">
        <f>IFERROR(__xludf.DUMMYFUNCTION("""COMPUTED_VALUE"""),8.0)</f>
        <v>8</v>
      </c>
      <c r="T24" s="52">
        <f>IFERROR(__xludf.DUMMYFUNCTION("""COMPUTED_VALUE"""),4.0)</f>
        <v>4</v>
      </c>
      <c r="U24" s="52">
        <f>IFERROR(__xludf.DUMMYFUNCTION("""COMPUTED_VALUE"""),4.0)</f>
        <v>4</v>
      </c>
      <c r="V24" s="52">
        <f>IFERROR(__xludf.DUMMYFUNCTION("""COMPUTED_VALUE"""),46.0)</f>
        <v>46</v>
      </c>
      <c r="W24" s="52">
        <f>IFERROR(__xludf.DUMMYFUNCTION("""COMPUTED_VALUE"""),89.0)</f>
        <v>89</v>
      </c>
    </row>
    <row r="25">
      <c r="A25" s="47">
        <v>23.0</v>
      </c>
      <c r="B25" s="52" t="str">
        <f>IFERROR(__xludf.DUMMYFUNCTION("""COMPUTED_VALUE"""),"Valencia Andov")</f>
        <v>Valencia Andov</v>
      </c>
      <c r="C25" s="52">
        <f>IFERROR(__xludf.DUMMYFUNCTION("""COMPUTED_VALUE"""),4.0)</f>
        <v>4</v>
      </c>
      <c r="D25" s="52">
        <f>IFERROR(__xludf.DUMMYFUNCTION("""COMPUTED_VALUE"""),7.0)</f>
        <v>7</v>
      </c>
      <c r="E25" s="52">
        <f>IFERROR(__xludf.DUMMYFUNCTION("""COMPUTED_VALUE"""),3.0)</f>
        <v>3</v>
      </c>
      <c r="F25" s="52">
        <f>IFERROR(__xludf.DUMMYFUNCTION("""COMPUTED_VALUE"""),4.0)</f>
        <v>4</v>
      </c>
      <c r="G25" s="52">
        <f>IFERROR(__xludf.DUMMYFUNCTION("""COMPUTED_VALUE"""),5.0)</f>
        <v>5</v>
      </c>
      <c r="H25" s="52">
        <f>IFERROR(__xludf.DUMMYFUNCTION("""COMPUTED_VALUE"""),5.0)</f>
        <v>5</v>
      </c>
      <c r="I25" s="52">
        <f>IFERROR(__xludf.DUMMYFUNCTION("""COMPUTED_VALUE"""),5.0)</f>
        <v>5</v>
      </c>
      <c r="J25" s="52">
        <f>IFERROR(__xludf.DUMMYFUNCTION("""COMPUTED_VALUE"""),4.0)</f>
        <v>4</v>
      </c>
      <c r="K25" s="52">
        <f>IFERROR(__xludf.DUMMYFUNCTION("""COMPUTED_VALUE"""),4.0)</f>
        <v>4</v>
      </c>
      <c r="L25" s="52">
        <f>IFERROR(__xludf.DUMMYFUNCTION("""COMPUTED_VALUE"""),41.0)</f>
        <v>41</v>
      </c>
      <c r="M25" s="52">
        <f>IFERROR(__xludf.DUMMYFUNCTION("""COMPUTED_VALUE"""),6.0)</f>
        <v>6</v>
      </c>
      <c r="N25" s="52">
        <f>IFERROR(__xludf.DUMMYFUNCTION("""COMPUTED_VALUE"""),5.0)</f>
        <v>5</v>
      </c>
      <c r="O25" s="52">
        <f>IFERROR(__xludf.DUMMYFUNCTION("""COMPUTED_VALUE"""),4.0)</f>
        <v>4</v>
      </c>
      <c r="P25" s="52">
        <f>IFERROR(__xludf.DUMMYFUNCTION("""COMPUTED_VALUE"""),4.0)</f>
        <v>4</v>
      </c>
      <c r="Q25" s="52">
        <f>IFERROR(__xludf.DUMMYFUNCTION("""COMPUTED_VALUE"""),5.0)</f>
        <v>5</v>
      </c>
      <c r="R25" s="52">
        <f>IFERROR(__xludf.DUMMYFUNCTION("""COMPUTED_VALUE"""),5.0)</f>
        <v>5</v>
      </c>
      <c r="S25" s="52">
        <f>IFERROR(__xludf.DUMMYFUNCTION("""COMPUTED_VALUE"""),5.0)</f>
        <v>5</v>
      </c>
      <c r="T25" s="52">
        <f>IFERROR(__xludf.DUMMYFUNCTION("""COMPUTED_VALUE"""),4.0)</f>
        <v>4</v>
      </c>
      <c r="U25" s="52">
        <f>IFERROR(__xludf.DUMMYFUNCTION("""COMPUTED_VALUE"""),6.0)</f>
        <v>6</v>
      </c>
      <c r="V25" s="52">
        <f>IFERROR(__xludf.DUMMYFUNCTION("""COMPUTED_VALUE"""),44.0)</f>
        <v>44</v>
      </c>
      <c r="W25" s="52">
        <f>IFERROR(__xludf.DUMMYFUNCTION("""COMPUTED_VALUE"""),85.0)</f>
        <v>85</v>
      </c>
    </row>
    <row r="26">
      <c r="A26" s="47">
        <v>24.0</v>
      </c>
      <c r="B26" s="52" t="str">
        <f>IFERROR(__xludf.DUMMYFUNCTION("""COMPUTED_VALUE"""),"Moriah Shropshire")</f>
        <v>Moriah Shropshire</v>
      </c>
      <c r="C26" s="52">
        <f>IFERROR(__xludf.DUMMYFUNCTION("""COMPUTED_VALUE"""),5.0)</f>
        <v>5</v>
      </c>
      <c r="D26" s="52">
        <f>IFERROR(__xludf.DUMMYFUNCTION("""COMPUTED_VALUE"""),5.0)</f>
        <v>5</v>
      </c>
      <c r="E26" s="52">
        <f>IFERROR(__xludf.DUMMYFUNCTION("""COMPUTED_VALUE"""),3.0)</f>
        <v>3</v>
      </c>
      <c r="F26" s="52">
        <f>IFERROR(__xludf.DUMMYFUNCTION("""COMPUTED_VALUE"""),5.0)</f>
        <v>5</v>
      </c>
      <c r="G26" s="52">
        <f>IFERROR(__xludf.DUMMYFUNCTION("""COMPUTED_VALUE"""),5.0)</f>
        <v>5</v>
      </c>
      <c r="H26" s="52">
        <f>IFERROR(__xludf.DUMMYFUNCTION("""COMPUTED_VALUE"""),6.0)</f>
        <v>6</v>
      </c>
      <c r="I26" s="52">
        <f>IFERROR(__xludf.DUMMYFUNCTION("""COMPUTED_VALUE"""),4.0)</f>
        <v>4</v>
      </c>
      <c r="J26" s="52">
        <f>IFERROR(__xludf.DUMMYFUNCTION("""COMPUTED_VALUE"""),4.0)</f>
        <v>4</v>
      </c>
      <c r="K26" s="52">
        <f>IFERROR(__xludf.DUMMYFUNCTION("""COMPUTED_VALUE"""),6.0)</f>
        <v>6</v>
      </c>
      <c r="L26" s="52">
        <f>IFERROR(__xludf.DUMMYFUNCTION("""COMPUTED_VALUE"""),43.0)</f>
        <v>43</v>
      </c>
      <c r="M26" s="52">
        <f>IFERROR(__xludf.DUMMYFUNCTION("""COMPUTED_VALUE"""),7.0)</f>
        <v>7</v>
      </c>
      <c r="N26" s="52">
        <f>IFERROR(__xludf.DUMMYFUNCTION("""COMPUTED_VALUE"""),5.0)</f>
        <v>5</v>
      </c>
      <c r="O26" s="52">
        <f>IFERROR(__xludf.DUMMYFUNCTION("""COMPUTED_VALUE"""),4.0)</f>
        <v>4</v>
      </c>
      <c r="P26" s="52">
        <f>IFERROR(__xludf.DUMMYFUNCTION("""COMPUTED_VALUE"""),3.0)</f>
        <v>3</v>
      </c>
      <c r="Q26" s="52">
        <f>IFERROR(__xludf.DUMMYFUNCTION("""COMPUTED_VALUE"""),4.0)</f>
        <v>4</v>
      </c>
      <c r="R26" s="52">
        <f>IFERROR(__xludf.DUMMYFUNCTION("""COMPUTED_VALUE"""),4.0)</f>
        <v>4</v>
      </c>
      <c r="S26" s="52">
        <f>IFERROR(__xludf.DUMMYFUNCTION("""COMPUTED_VALUE"""),5.0)</f>
        <v>5</v>
      </c>
      <c r="T26" s="52">
        <f>IFERROR(__xludf.DUMMYFUNCTION("""COMPUTED_VALUE"""),4.0)</f>
        <v>4</v>
      </c>
      <c r="U26" s="52">
        <f>IFERROR(__xludf.DUMMYFUNCTION("""COMPUTED_VALUE"""),6.0)</f>
        <v>6</v>
      </c>
      <c r="V26" s="52">
        <f>IFERROR(__xludf.DUMMYFUNCTION("""COMPUTED_VALUE"""),42.0)</f>
        <v>42</v>
      </c>
      <c r="W26" s="52">
        <f>IFERROR(__xludf.DUMMYFUNCTION("""COMPUTED_VALUE"""),85.0)</f>
        <v>85</v>
      </c>
    </row>
    <row r="27">
      <c r="A27" s="47">
        <v>25.0</v>
      </c>
      <c r="B27" s="52" t="str">
        <f>IFERROR(__xludf.DUMMYFUNCTION("""COMPUTED_VALUE"""),"Hannah Matrisch")</f>
        <v>Hannah Matrisch</v>
      </c>
      <c r="C27" s="52">
        <f>IFERROR(__xludf.DUMMYFUNCTION("""COMPUTED_VALUE"""),4.0)</f>
        <v>4</v>
      </c>
      <c r="D27" s="52">
        <f>IFERROR(__xludf.DUMMYFUNCTION("""COMPUTED_VALUE"""),8.0)</f>
        <v>8</v>
      </c>
      <c r="E27" s="52">
        <f>IFERROR(__xludf.DUMMYFUNCTION("""COMPUTED_VALUE"""),4.0)</f>
        <v>4</v>
      </c>
      <c r="F27" s="52">
        <f>IFERROR(__xludf.DUMMYFUNCTION("""COMPUTED_VALUE"""),5.0)</f>
        <v>5</v>
      </c>
      <c r="G27" s="52">
        <f>IFERROR(__xludf.DUMMYFUNCTION("""COMPUTED_VALUE"""),6.0)</f>
        <v>6</v>
      </c>
      <c r="H27" s="52">
        <f>IFERROR(__xludf.DUMMYFUNCTION("""COMPUTED_VALUE"""),3.0)</f>
        <v>3</v>
      </c>
      <c r="I27" s="52">
        <f>IFERROR(__xludf.DUMMYFUNCTION("""COMPUTED_VALUE"""),4.0)</f>
        <v>4</v>
      </c>
      <c r="J27" s="52">
        <f>IFERROR(__xludf.DUMMYFUNCTION("""COMPUTED_VALUE"""),5.0)</f>
        <v>5</v>
      </c>
      <c r="K27" s="52">
        <f>IFERROR(__xludf.DUMMYFUNCTION("""COMPUTED_VALUE"""),4.0)</f>
        <v>4</v>
      </c>
      <c r="L27" s="52">
        <f>IFERROR(__xludf.DUMMYFUNCTION("""COMPUTED_VALUE"""),43.0)</f>
        <v>43</v>
      </c>
      <c r="M27" s="52">
        <f>IFERROR(__xludf.DUMMYFUNCTION("""COMPUTED_VALUE"""),9.0)</f>
        <v>9</v>
      </c>
      <c r="N27" s="52">
        <f>IFERROR(__xludf.DUMMYFUNCTION("""COMPUTED_VALUE"""),5.0)</f>
        <v>5</v>
      </c>
      <c r="O27" s="52">
        <f>IFERROR(__xludf.DUMMYFUNCTION("""COMPUTED_VALUE"""),4.0)</f>
        <v>4</v>
      </c>
      <c r="P27" s="52">
        <f>IFERROR(__xludf.DUMMYFUNCTION("""COMPUTED_VALUE"""),3.0)</f>
        <v>3</v>
      </c>
      <c r="Q27" s="52">
        <f>IFERROR(__xludf.DUMMYFUNCTION("""COMPUTED_VALUE"""),4.0)</f>
        <v>4</v>
      </c>
      <c r="R27" s="52">
        <f>IFERROR(__xludf.DUMMYFUNCTION("""COMPUTED_VALUE"""),3.0)</f>
        <v>3</v>
      </c>
      <c r="S27" s="52">
        <f>IFERROR(__xludf.DUMMYFUNCTION("""COMPUTED_VALUE"""),7.0)</f>
        <v>7</v>
      </c>
      <c r="T27" s="52">
        <f>IFERROR(__xludf.DUMMYFUNCTION("""COMPUTED_VALUE"""),4.0)</f>
        <v>4</v>
      </c>
      <c r="U27" s="52">
        <f>IFERROR(__xludf.DUMMYFUNCTION("""COMPUTED_VALUE"""),5.0)</f>
        <v>5</v>
      </c>
      <c r="V27" s="52">
        <f>IFERROR(__xludf.DUMMYFUNCTION("""COMPUTED_VALUE"""),44.0)</f>
        <v>44</v>
      </c>
      <c r="W27" s="52">
        <f>IFERROR(__xludf.DUMMYFUNCTION("""COMPUTED_VALUE"""),87.0)</f>
        <v>87</v>
      </c>
    </row>
    <row r="28">
      <c r="A28" s="47">
        <v>26.0</v>
      </c>
      <c r="B28" s="52" t="str">
        <f>IFERROR(__xludf.DUMMYFUNCTION("""COMPUTED_VALUE"""),"GG Rogers ")</f>
        <v>GG Rogers </v>
      </c>
      <c r="C28" s="52">
        <f>IFERROR(__xludf.DUMMYFUNCTION("""COMPUTED_VALUE"""),5.0)</f>
        <v>5</v>
      </c>
      <c r="D28" s="52">
        <f>IFERROR(__xludf.DUMMYFUNCTION("""COMPUTED_VALUE"""),7.0)</f>
        <v>7</v>
      </c>
      <c r="E28" s="52">
        <f>IFERROR(__xludf.DUMMYFUNCTION("""COMPUTED_VALUE"""),3.0)</f>
        <v>3</v>
      </c>
      <c r="F28" s="52">
        <f>IFERROR(__xludf.DUMMYFUNCTION("""COMPUTED_VALUE"""),7.0)</f>
        <v>7</v>
      </c>
      <c r="G28" s="52">
        <f>IFERROR(__xludf.DUMMYFUNCTION("""COMPUTED_VALUE"""),5.0)</f>
        <v>5</v>
      </c>
      <c r="H28" s="52">
        <f>IFERROR(__xludf.DUMMYFUNCTION("""COMPUTED_VALUE"""),4.0)</f>
        <v>4</v>
      </c>
      <c r="I28" s="52">
        <f>IFERROR(__xludf.DUMMYFUNCTION("""COMPUTED_VALUE"""),5.0)</f>
        <v>5</v>
      </c>
      <c r="J28" s="52">
        <f>IFERROR(__xludf.DUMMYFUNCTION("""COMPUTED_VALUE"""),6.0)</f>
        <v>6</v>
      </c>
      <c r="K28" s="52">
        <f>IFERROR(__xludf.DUMMYFUNCTION("""COMPUTED_VALUE"""),3.0)</f>
        <v>3</v>
      </c>
      <c r="L28" s="52">
        <f>IFERROR(__xludf.DUMMYFUNCTION("""COMPUTED_VALUE"""),45.0)</f>
        <v>45</v>
      </c>
      <c r="M28" s="52">
        <f>IFERROR(__xludf.DUMMYFUNCTION("""COMPUTED_VALUE"""),8.0)</f>
        <v>8</v>
      </c>
      <c r="N28" s="52">
        <f>IFERROR(__xludf.DUMMYFUNCTION("""COMPUTED_VALUE"""),5.0)</f>
        <v>5</v>
      </c>
      <c r="O28" s="52">
        <f>IFERROR(__xludf.DUMMYFUNCTION("""COMPUTED_VALUE"""),4.0)</f>
        <v>4</v>
      </c>
      <c r="P28" s="52">
        <f>IFERROR(__xludf.DUMMYFUNCTION("""COMPUTED_VALUE"""),4.0)</f>
        <v>4</v>
      </c>
      <c r="Q28" s="52">
        <f>IFERROR(__xludf.DUMMYFUNCTION("""COMPUTED_VALUE"""),3.0)</f>
        <v>3</v>
      </c>
      <c r="R28" s="52">
        <f>IFERROR(__xludf.DUMMYFUNCTION("""COMPUTED_VALUE"""),4.0)</f>
        <v>4</v>
      </c>
      <c r="S28" s="52">
        <f>IFERROR(__xludf.DUMMYFUNCTION("""COMPUTED_VALUE"""),8.0)</f>
        <v>8</v>
      </c>
      <c r="T28" s="52">
        <f>IFERROR(__xludf.DUMMYFUNCTION("""COMPUTED_VALUE"""),3.0)</f>
        <v>3</v>
      </c>
      <c r="U28" s="52">
        <f>IFERROR(__xludf.DUMMYFUNCTION("""COMPUTED_VALUE"""),5.0)</f>
        <v>5</v>
      </c>
      <c r="V28" s="52">
        <f>IFERROR(__xludf.DUMMYFUNCTION("""COMPUTED_VALUE"""),44.0)</f>
        <v>44</v>
      </c>
      <c r="W28" s="52">
        <f>IFERROR(__xludf.DUMMYFUNCTION("""COMPUTED_VALUE"""),89.0)</f>
        <v>89</v>
      </c>
    </row>
    <row r="29">
      <c r="A29" s="47">
        <v>27.0</v>
      </c>
      <c r="B29" s="52" t="str">
        <f>IFERROR(__xludf.DUMMYFUNCTION("""COMPUTED_VALUE"""),"Alix Schueneman")</f>
        <v>Alix Schueneman</v>
      </c>
      <c r="C29" s="52">
        <f>IFERROR(__xludf.DUMMYFUNCTION("""COMPUTED_VALUE"""),5.0)</f>
        <v>5</v>
      </c>
      <c r="D29" s="52">
        <f>IFERROR(__xludf.DUMMYFUNCTION("""COMPUTED_VALUE"""),6.0)</f>
        <v>6</v>
      </c>
      <c r="E29" s="52">
        <f>IFERROR(__xludf.DUMMYFUNCTION("""COMPUTED_VALUE"""),3.0)</f>
        <v>3</v>
      </c>
      <c r="F29" s="52">
        <f>IFERROR(__xludf.DUMMYFUNCTION("""COMPUTED_VALUE"""),5.0)</f>
        <v>5</v>
      </c>
      <c r="G29" s="52">
        <f>IFERROR(__xludf.DUMMYFUNCTION("""COMPUTED_VALUE"""),5.0)</f>
        <v>5</v>
      </c>
      <c r="H29" s="52">
        <f>IFERROR(__xludf.DUMMYFUNCTION("""COMPUTED_VALUE"""),6.0)</f>
        <v>6</v>
      </c>
      <c r="I29" s="52">
        <f>IFERROR(__xludf.DUMMYFUNCTION("""COMPUTED_VALUE"""),4.0)</f>
        <v>4</v>
      </c>
      <c r="J29" s="52">
        <f>IFERROR(__xludf.DUMMYFUNCTION("""COMPUTED_VALUE"""),4.0)</f>
        <v>4</v>
      </c>
      <c r="K29" s="52">
        <f>IFERROR(__xludf.DUMMYFUNCTION("""COMPUTED_VALUE"""),4.0)</f>
        <v>4</v>
      </c>
      <c r="L29" s="52">
        <f>IFERROR(__xludf.DUMMYFUNCTION("""COMPUTED_VALUE"""),42.0)</f>
        <v>42</v>
      </c>
      <c r="M29" s="52">
        <f>IFERROR(__xludf.DUMMYFUNCTION("""COMPUTED_VALUE"""),7.0)</f>
        <v>7</v>
      </c>
      <c r="N29" s="52">
        <f>IFERROR(__xludf.DUMMYFUNCTION("""COMPUTED_VALUE"""),4.0)</f>
        <v>4</v>
      </c>
      <c r="O29" s="52">
        <f>IFERROR(__xludf.DUMMYFUNCTION("""COMPUTED_VALUE"""),4.0)</f>
        <v>4</v>
      </c>
      <c r="P29" s="52">
        <f>IFERROR(__xludf.DUMMYFUNCTION("""COMPUTED_VALUE"""),4.0)</f>
        <v>4</v>
      </c>
      <c r="Q29" s="52">
        <f>IFERROR(__xludf.DUMMYFUNCTION("""COMPUTED_VALUE"""),4.0)</f>
        <v>4</v>
      </c>
      <c r="R29" s="52">
        <f>IFERROR(__xludf.DUMMYFUNCTION("""COMPUTED_VALUE"""),5.0)</f>
        <v>5</v>
      </c>
      <c r="S29" s="52">
        <f>IFERROR(__xludf.DUMMYFUNCTION("""COMPUTED_VALUE"""),6.0)</f>
        <v>6</v>
      </c>
      <c r="T29" s="52">
        <f>IFERROR(__xludf.DUMMYFUNCTION("""COMPUTED_VALUE"""),4.0)</f>
        <v>4</v>
      </c>
      <c r="U29" s="52">
        <f>IFERROR(__xludf.DUMMYFUNCTION("""COMPUTED_VALUE"""),4.0)</f>
        <v>4</v>
      </c>
      <c r="V29" s="52">
        <f>IFERROR(__xludf.DUMMYFUNCTION("""COMPUTED_VALUE"""),42.0)</f>
        <v>42</v>
      </c>
      <c r="W29" s="52">
        <f>IFERROR(__xludf.DUMMYFUNCTION("""COMPUTED_VALUE"""),84.0)</f>
        <v>84</v>
      </c>
    </row>
    <row r="30">
      <c r="A30" s="47">
        <v>28.0</v>
      </c>
      <c r="B30" s="52" t="str">
        <f>IFERROR(__xludf.DUMMYFUNCTION("""COMPUTED_VALUE"""),"Kyndall Crim")</f>
        <v>Kyndall Crim</v>
      </c>
      <c r="C30" s="52">
        <f>IFERROR(__xludf.DUMMYFUNCTION("""COMPUTED_VALUE"""),5.0)</f>
        <v>5</v>
      </c>
      <c r="D30" s="52">
        <f>IFERROR(__xludf.DUMMYFUNCTION("""COMPUTED_VALUE"""),6.0)</f>
        <v>6</v>
      </c>
      <c r="E30" s="52">
        <f>IFERROR(__xludf.DUMMYFUNCTION("""COMPUTED_VALUE"""),2.0)</f>
        <v>2</v>
      </c>
      <c r="F30" s="52">
        <f>IFERROR(__xludf.DUMMYFUNCTION("""COMPUTED_VALUE"""),5.0)</f>
        <v>5</v>
      </c>
      <c r="G30" s="52">
        <f>IFERROR(__xludf.DUMMYFUNCTION("""COMPUTED_VALUE"""),5.0)</f>
        <v>5</v>
      </c>
      <c r="H30" s="52">
        <f>IFERROR(__xludf.DUMMYFUNCTION("""COMPUTED_VALUE"""),6.0)</f>
        <v>6</v>
      </c>
      <c r="I30" s="52">
        <f>IFERROR(__xludf.DUMMYFUNCTION("""COMPUTED_VALUE"""),4.0)</f>
        <v>4</v>
      </c>
      <c r="J30" s="52">
        <f>IFERROR(__xludf.DUMMYFUNCTION("""COMPUTED_VALUE"""),5.0)</f>
        <v>5</v>
      </c>
      <c r="K30" s="52">
        <f>IFERROR(__xludf.DUMMYFUNCTION("""COMPUTED_VALUE"""),7.0)</f>
        <v>7</v>
      </c>
      <c r="L30" s="52">
        <f>IFERROR(__xludf.DUMMYFUNCTION("""COMPUTED_VALUE"""),45.0)</f>
        <v>45</v>
      </c>
      <c r="M30" s="52">
        <f>IFERROR(__xludf.DUMMYFUNCTION("""COMPUTED_VALUE"""),5.0)</f>
        <v>5</v>
      </c>
      <c r="N30" s="52">
        <f>IFERROR(__xludf.DUMMYFUNCTION("""COMPUTED_VALUE"""),5.0)</f>
        <v>5</v>
      </c>
      <c r="O30" s="52">
        <f>IFERROR(__xludf.DUMMYFUNCTION("""COMPUTED_VALUE"""),8.0)</f>
        <v>8</v>
      </c>
      <c r="P30" s="52">
        <f>IFERROR(__xludf.DUMMYFUNCTION("""COMPUTED_VALUE"""),3.0)</f>
        <v>3</v>
      </c>
      <c r="Q30" s="52">
        <f>IFERROR(__xludf.DUMMYFUNCTION("""COMPUTED_VALUE"""),6.0)</f>
        <v>6</v>
      </c>
      <c r="R30" s="52">
        <f>IFERROR(__xludf.DUMMYFUNCTION("""COMPUTED_VALUE"""),5.0)</f>
        <v>5</v>
      </c>
      <c r="S30" s="52">
        <f>IFERROR(__xludf.DUMMYFUNCTION("""COMPUTED_VALUE"""),6.0)</f>
        <v>6</v>
      </c>
      <c r="T30" s="52">
        <f>IFERROR(__xludf.DUMMYFUNCTION("""COMPUTED_VALUE"""),4.0)</f>
        <v>4</v>
      </c>
      <c r="U30" s="52">
        <f>IFERROR(__xludf.DUMMYFUNCTION("""COMPUTED_VALUE"""),4.0)</f>
        <v>4</v>
      </c>
      <c r="V30" s="52">
        <f>IFERROR(__xludf.DUMMYFUNCTION("""COMPUTED_VALUE"""),46.0)</f>
        <v>46</v>
      </c>
      <c r="W30" s="52">
        <f>IFERROR(__xludf.DUMMYFUNCTION("""COMPUTED_VALUE"""),91.0)</f>
        <v>91</v>
      </c>
    </row>
    <row r="31">
      <c r="A31" s="47">
        <v>29.0</v>
      </c>
      <c r="B31" s="52" t="str">
        <f>IFERROR(__xludf.DUMMYFUNCTION("""COMPUTED_VALUE"""),"Chelsea Young ")</f>
        <v>Chelsea Young </v>
      </c>
      <c r="C31" s="52">
        <f>IFERROR(__xludf.DUMMYFUNCTION("""COMPUTED_VALUE"""),6.0)</f>
        <v>6</v>
      </c>
      <c r="D31" s="52">
        <f>IFERROR(__xludf.DUMMYFUNCTION("""COMPUTED_VALUE"""),6.0)</f>
        <v>6</v>
      </c>
      <c r="E31" s="52">
        <f>IFERROR(__xludf.DUMMYFUNCTION("""COMPUTED_VALUE"""),4.0)</f>
        <v>4</v>
      </c>
      <c r="F31" s="52">
        <f>IFERROR(__xludf.DUMMYFUNCTION("""COMPUTED_VALUE"""),5.0)</f>
        <v>5</v>
      </c>
      <c r="G31" s="52">
        <f>IFERROR(__xludf.DUMMYFUNCTION("""COMPUTED_VALUE"""),6.0)</f>
        <v>6</v>
      </c>
      <c r="H31" s="52">
        <f>IFERROR(__xludf.DUMMYFUNCTION("""COMPUTED_VALUE"""),6.0)</f>
        <v>6</v>
      </c>
      <c r="I31" s="52">
        <f>IFERROR(__xludf.DUMMYFUNCTION("""COMPUTED_VALUE"""),5.0)</f>
        <v>5</v>
      </c>
      <c r="J31" s="52">
        <f>IFERROR(__xludf.DUMMYFUNCTION("""COMPUTED_VALUE"""),4.0)</f>
        <v>4</v>
      </c>
      <c r="K31" s="52">
        <f>IFERROR(__xludf.DUMMYFUNCTION("""COMPUTED_VALUE"""),4.0)</f>
        <v>4</v>
      </c>
      <c r="L31" s="52">
        <f>IFERROR(__xludf.DUMMYFUNCTION("""COMPUTED_VALUE"""),46.0)</f>
        <v>46</v>
      </c>
      <c r="M31" s="52">
        <f>IFERROR(__xludf.DUMMYFUNCTION("""COMPUTED_VALUE"""),7.0)</f>
        <v>7</v>
      </c>
      <c r="N31" s="52">
        <f>IFERROR(__xludf.DUMMYFUNCTION("""COMPUTED_VALUE"""),5.0)</f>
        <v>5</v>
      </c>
      <c r="O31" s="52">
        <f>IFERROR(__xludf.DUMMYFUNCTION("""COMPUTED_VALUE"""),6.0)</f>
        <v>6</v>
      </c>
      <c r="P31" s="52">
        <f>IFERROR(__xludf.DUMMYFUNCTION("""COMPUTED_VALUE"""),6.0)</f>
        <v>6</v>
      </c>
      <c r="Q31" s="52">
        <f>IFERROR(__xludf.DUMMYFUNCTION("""COMPUTED_VALUE"""),5.0)</f>
        <v>5</v>
      </c>
      <c r="R31" s="52">
        <f>IFERROR(__xludf.DUMMYFUNCTION("""COMPUTED_VALUE"""),6.0)</f>
        <v>6</v>
      </c>
      <c r="S31" s="52">
        <f>IFERROR(__xludf.DUMMYFUNCTION("""COMPUTED_VALUE"""),8.0)</f>
        <v>8</v>
      </c>
      <c r="T31" s="52">
        <f>IFERROR(__xludf.DUMMYFUNCTION("""COMPUTED_VALUE"""),4.0)</f>
        <v>4</v>
      </c>
      <c r="U31" s="52">
        <f>IFERROR(__xludf.DUMMYFUNCTION("""COMPUTED_VALUE"""),5.0)</f>
        <v>5</v>
      </c>
      <c r="V31" s="52">
        <f>IFERROR(__xludf.DUMMYFUNCTION("""COMPUTED_VALUE"""),52.0)</f>
        <v>52</v>
      </c>
      <c r="W31" s="52">
        <f>IFERROR(__xludf.DUMMYFUNCTION("""COMPUTED_VALUE"""),98.0)</f>
        <v>98</v>
      </c>
    </row>
    <row r="32">
      <c r="A32" s="47">
        <v>30.0</v>
      </c>
      <c r="B32" s="52" t="str">
        <f>IFERROR(__xludf.DUMMYFUNCTION("""COMPUTED_VALUE"""),"Emma Fields")</f>
        <v>Emma Fields</v>
      </c>
      <c r="C32" s="52">
        <f>IFERROR(__xludf.DUMMYFUNCTION("""COMPUTED_VALUE"""),6.0)</f>
        <v>6</v>
      </c>
      <c r="D32" s="52">
        <f>IFERROR(__xludf.DUMMYFUNCTION("""COMPUTED_VALUE"""),4.0)</f>
        <v>4</v>
      </c>
      <c r="E32" s="52">
        <f>IFERROR(__xludf.DUMMYFUNCTION("""COMPUTED_VALUE"""),2.0)</f>
        <v>2</v>
      </c>
      <c r="F32" s="52">
        <f>IFERROR(__xludf.DUMMYFUNCTION("""COMPUTED_VALUE"""),4.0)</f>
        <v>4</v>
      </c>
      <c r="G32" s="52">
        <f>IFERROR(__xludf.DUMMYFUNCTION("""COMPUTED_VALUE"""),4.0)</f>
        <v>4</v>
      </c>
      <c r="H32" s="52">
        <f>IFERROR(__xludf.DUMMYFUNCTION("""COMPUTED_VALUE"""),5.0)</f>
        <v>5</v>
      </c>
      <c r="I32" s="52">
        <f>IFERROR(__xludf.DUMMYFUNCTION("""COMPUTED_VALUE"""),3.0)</f>
        <v>3</v>
      </c>
      <c r="J32" s="52">
        <f>IFERROR(__xludf.DUMMYFUNCTION("""COMPUTED_VALUE"""),3.0)</f>
        <v>3</v>
      </c>
      <c r="K32" s="52">
        <f>IFERROR(__xludf.DUMMYFUNCTION("""COMPUTED_VALUE"""),4.0)</f>
        <v>4</v>
      </c>
      <c r="L32" s="52">
        <f>IFERROR(__xludf.DUMMYFUNCTION("""COMPUTED_VALUE"""),35.0)</f>
        <v>35</v>
      </c>
      <c r="M32" s="52">
        <f>IFERROR(__xludf.DUMMYFUNCTION("""COMPUTED_VALUE"""),8.0)</f>
        <v>8</v>
      </c>
      <c r="N32" s="52">
        <f>IFERROR(__xludf.DUMMYFUNCTION("""COMPUTED_VALUE"""),4.0)</f>
        <v>4</v>
      </c>
      <c r="O32" s="52">
        <f>IFERROR(__xludf.DUMMYFUNCTION("""COMPUTED_VALUE"""),7.0)</f>
        <v>7</v>
      </c>
      <c r="P32" s="52">
        <f>IFERROR(__xludf.DUMMYFUNCTION("""COMPUTED_VALUE"""),7.0)</f>
        <v>7</v>
      </c>
      <c r="Q32" s="52">
        <f>IFERROR(__xludf.DUMMYFUNCTION("""COMPUTED_VALUE"""),5.0)</f>
        <v>5</v>
      </c>
      <c r="R32" s="52">
        <f>IFERROR(__xludf.DUMMYFUNCTION("""COMPUTED_VALUE"""),4.0)</f>
        <v>4</v>
      </c>
      <c r="S32" s="52">
        <f>IFERROR(__xludf.DUMMYFUNCTION("""COMPUTED_VALUE"""),7.0)</f>
        <v>7</v>
      </c>
      <c r="T32" s="52">
        <f>IFERROR(__xludf.DUMMYFUNCTION("""COMPUTED_VALUE"""),3.0)</f>
        <v>3</v>
      </c>
      <c r="U32" s="52">
        <f>IFERROR(__xludf.DUMMYFUNCTION("""COMPUTED_VALUE"""),4.0)</f>
        <v>4</v>
      </c>
      <c r="V32" s="52">
        <f>IFERROR(__xludf.DUMMYFUNCTION("""COMPUTED_VALUE"""),49.0)</f>
        <v>49</v>
      </c>
      <c r="W32" s="52">
        <f>IFERROR(__xludf.DUMMYFUNCTION("""COMPUTED_VALUE"""),84.0)</f>
        <v>84</v>
      </c>
    </row>
    <row r="33">
      <c r="A33" s="47">
        <v>31.0</v>
      </c>
      <c r="B33" s="52" t="str">
        <f>IFERROR(__xludf.DUMMYFUNCTION("""COMPUTED_VALUE"""),"Allie Hayden")</f>
        <v>Allie Hayden</v>
      </c>
      <c r="C33" s="52">
        <f>IFERROR(__xludf.DUMMYFUNCTION("""COMPUTED_VALUE"""),5.0)</f>
        <v>5</v>
      </c>
      <c r="D33" s="52">
        <f>IFERROR(__xludf.DUMMYFUNCTION("""COMPUTED_VALUE"""),7.0)</f>
        <v>7</v>
      </c>
      <c r="E33" s="52">
        <f>IFERROR(__xludf.DUMMYFUNCTION("""COMPUTED_VALUE"""),4.0)</f>
        <v>4</v>
      </c>
      <c r="F33" s="52">
        <f>IFERROR(__xludf.DUMMYFUNCTION("""COMPUTED_VALUE"""),5.0)</f>
        <v>5</v>
      </c>
      <c r="G33" s="52">
        <f>IFERROR(__xludf.DUMMYFUNCTION("""COMPUTED_VALUE"""),4.0)</f>
        <v>4</v>
      </c>
      <c r="H33" s="52">
        <f>IFERROR(__xludf.DUMMYFUNCTION("""COMPUTED_VALUE"""),5.0)</f>
        <v>5</v>
      </c>
      <c r="I33" s="52">
        <f>IFERROR(__xludf.DUMMYFUNCTION("""COMPUTED_VALUE"""),5.0)</f>
        <v>5</v>
      </c>
      <c r="J33" s="52">
        <f>IFERROR(__xludf.DUMMYFUNCTION("""COMPUTED_VALUE"""),4.0)</f>
        <v>4</v>
      </c>
      <c r="K33" s="52">
        <f>IFERROR(__xludf.DUMMYFUNCTION("""COMPUTED_VALUE"""),6.0)</f>
        <v>6</v>
      </c>
      <c r="L33" s="52">
        <f>IFERROR(__xludf.DUMMYFUNCTION("""COMPUTED_VALUE"""),45.0)</f>
        <v>45</v>
      </c>
      <c r="M33" s="52">
        <f>IFERROR(__xludf.DUMMYFUNCTION("""COMPUTED_VALUE"""),9.0)</f>
        <v>9</v>
      </c>
      <c r="N33" s="52">
        <f>IFERROR(__xludf.DUMMYFUNCTION("""COMPUTED_VALUE"""),6.0)</f>
        <v>6</v>
      </c>
      <c r="O33" s="52">
        <f>IFERROR(__xludf.DUMMYFUNCTION("""COMPUTED_VALUE"""),5.0)</f>
        <v>5</v>
      </c>
      <c r="P33" s="52">
        <f>IFERROR(__xludf.DUMMYFUNCTION("""COMPUTED_VALUE"""),6.0)</f>
        <v>6</v>
      </c>
      <c r="Q33" s="52">
        <f>IFERROR(__xludf.DUMMYFUNCTION("""COMPUTED_VALUE"""),4.0)</f>
        <v>4</v>
      </c>
      <c r="R33" s="52">
        <f>IFERROR(__xludf.DUMMYFUNCTION("""COMPUTED_VALUE"""),4.0)</f>
        <v>4</v>
      </c>
      <c r="S33" s="52">
        <f>IFERROR(__xludf.DUMMYFUNCTION("""COMPUTED_VALUE"""),8.0)</f>
        <v>8</v>
      </c>
      <c r="T33" s="52">
        <f>IFERROR(__xludf.DUMMYFUNCTION("""COMPUTED_VALUE"""),3.0)</f>
        <v>3</v>
      </c>
      <c r="U33" s="52">
        <f>IFERROR(__xludf.DUMMYFUNCTION("""COMPUTED_VALUE"""),4.0)</f>
        <v>4</v>
      </c>
      <c r="V33" s="52">
        <f>IFERROR(__xludf.DUMMYFUNCTION("""COMPUTED_VALUE"""),49.0)</f>
        <v>49</v>
      </c>
      <c r="W33" s="52">
        <f>IFERROR(__xludf.DUMMYFUNCTION("""COMPUTED_VALUE"""),94.0)</f>
        <v>94</v>
      </c>
    </row>
    <row r="34">
      <c r="A34" s="47">
        <v>32.0</v>
      </c>
      <c r="B34" s="52" t="str">
        <f>IFERROR(__xludf.DUMMYFUNCTION("""COMPUTED_VALUE"""),"Ella Dinsdale ")</f>
        <v>Ella Dinsdale </v>
      </c>
      <c r="C34" s="52">
        <f>IFERROR(__xludf.DUMMYFUNCTION("""COMPUTED_VALUE"""),5.0)</f>
        <v>5</v>
      </c>
      <c r="D34" s="52">
        <f>IFERROR(__xludf.DUMMYFUNCTION("""COMPUTED_VALUE"""),6.0)</f>
        <v>6</v>
      </c>
      <c r="E34" s="52">
        <f>IFERROR(__xludf.DUMMYFUNCTION("""COMPUTED_VALUE"""),5.0)</f>
        <v>5</v>
      </c>
      <c r="F34" s="52">
        <f>IFERROR(__xludf.DUMMYFUNCTION("""COMPUTED_VALUE"""),6.0)</f>
        <v>6</v>
      </c>
      <c r="G34" s="52">
        <f>IFERROR(__xludf.DUMMYFUNCTION("""COMPUTED_VALUE"""),8.0)</f>
        <v>8</v>
      </c>
      <c r="H34" s="52">
        <f>IFERROR(__xludf.DUMMYFUNCTION("""COMPUTED_VALUE"""),5.0)</f>
        <v>5</v>
      </c>
      <c r="I34" s="52">
        <f>IFERROR(__xludf.DUMMYFUNCTION("""COMPUTED_VALUE"""),5.0)</f>
        <v>5</v>
      </c>
      <c r="J34" s="52">
        <f>IFERROR(__xludf.DUMMYFUNCTION("""COMPUTED_VALUE"""),5.0)</f>
        <v>5</v>
      </c>
      <c r="K34" s="52">
        <f>IFERROR(__xludf.DUMMYFUNCTION("""COMPUTED_VALUE"""),8.0)</f>
        <v>8</v>
      </c>
      <c r="L34" s="52">
        <f>IFERROR(__xludf.DUMMYFUNCTION("""COMPUTED_VALUE"""),53.0)</f>
        <v>53</v>
      </c>
      <c r="M34" s="52">
        <f>IFERROR(__xludf.DUMMYFUNCTION("""COMPUTED_VALUE"""),9.0)</f>
        <v>9</v>
      </c>
      <c r="N34" s="52">
        <f>IFERROR(__xludf.DUMMYFUNCTION("""COMPUTED_VALUE"""),5.0)</f>
        <v>5</v>
      </c>
      <c r="O34" s="52">
        <f>IFERROR(__xludf.DUMMYFUNCTION("""COMPUTED_VALUE"""),7.0)</f>
        <v>7</v>
      </c>
      <c r="P34" s="52">
        <f>IFERROR(__xludf.DUMMYFUNCTION("""COMPUTED_VALUE"""),4.0)</f>
        <v>4</v>
      </c>
      <c r="Q34" s="52">
        <f>IFERROR(__xludf.DUMMYFUNCTION("""COMPUTED_VALUE"""),4.0)</f>
        <v>4</v>
      </c>
      <c r="R34" s="52">
        <f>IFERROR(__xludf.DUMMYFUNCTION("""COMPUTED_VALUE"""),5.0)</f>
        <v>5</v>
      </c>
      <c r="S34" s="52">
        <f>IFERROR(__xludf.DUMMYFUNCTION("""COMPUTED_VALUE"""),6.0)</f>
        <v>6</v>
      </c>
      <c r="T34" s="52">
        <f>IFERROR(__xludf.DUMMYFUNCTION("""COMPUTED_VALUE"""),3.0)</f>
        <v>3</v>
      </c>
      <c r="U34" s="52">
        <f>IFERROR(__xludf.DUMMYFUNCTION("""COMPUTED_VALUE"""),6.0)</f>
        <v>6</v>
      </c>
      <c r="V34" s="52">
        <f>IFERROR(__xludf.DUMMYFUNCTION("""COMPUTED_VALUE"""),49.0)</f>
        <v>49</v>
      </c>
      <c r="W34" s="52">
        <f>IFERROR(__xludf.DUMMYFUNCTION("""COMPUTED_VALUE"""),102.0)</f>
        <v>102</v>
      </c>
    </row>
    <row r="35">
      <c r="A35" s="47">
        <v>33.0</v>
      </c>
      <c r="B35" s="52" t="str">
        <f>IFERROR(__xludf.DUMMYFUNCTION("""COMPUTED_VALUE"""),"Addesen Glass")</f>
        <v>Addesen Glass</v>
      </c>
      <c r="C35" s="52">
        <f>IFERROR(__xludf.DUMMYFUNCTION("""COMPUTED_VALUE"""),5.0)</f>
        <v>5</v>
      </c>
      <c r="D35" s="52">
        <f>IFERROR(__xludf.DUMMYFUNCTION("""COMPUTED_VALUE"""),6.0)</f>
        <v>6</v>
      </c>
      <c r="E35" s="52">
        <f>IFERROR(__xludf.DUMMYFUNCTION("""COMPUTED_VALUE"""),5.0)</f>
        <v>5</v>
      </c>
      <c r="F35" s="52">
        <f>IFERROR(__xludf.DUMMYFUNCTION("""COMPUTED_VALUE"""),5.0)</f>
        <v>5</v>
      </c>
      <c r="G35" s="52">
        <f>IFERROR(__xludf.DUMMYFUNCTION("""COMPUTED_VALUE"""),5.0)</f>
        <v>5</v>
      </c>
      <c r="H35" s="52">
        <f>IFERROR(__xludf.DUMMYFUNCTION("""COMPUTED_VALUE"""),5.0)</f>
        <v>5</v>
      </c>
      <c r="I35" s="52">
        <f>IFERROR(__xludf.DUMMYFUNCTION("""COMPUTED_VALUE"""),4.0)</f>
        <v>4</v>
      </c>
      <c r="J35" s="52">
        <f>IFERROR(__xludf.DUMMYFUNCTION("""COMPUTED_VALUE"""),4.0)</f>
        <v>4</v>
      </c>
      <c r="K35" s="52">
        <f>IFERROR(__xludf.DUMMYFUNCTION("""COMPUTED_VALUE"""),4.0)</f>
        <v>4</v>
      </c>
      <c r="L35" s="52">
        <f>IFERROR(__xludf.DUMMYFUNCTION("""COMPUTED_VALUE"""),43.0)</f>
        <v>43</v>
      </c>
      <c r="M35" s="52">
        <f>IFERROR(__xludf.DUMMYFUNCTION("""COMPUTED_VALUE"""),7.0)</f>
        <v>7</v>
      </c>
      <c r="N35" s="52">
        <f>IFERROR(__xludf.DUMMYFUNCTION("""COMPUTED_VALUE"""),4.0)</f>
        <v>4</v>
      </c>
      <c r="O35" s="52">
        <f>IFERROR(__xludf.DUMMYFUNCTION("""COMPUTED_VALUE"""),4.0)</f>
        <v>4</v>
      </c>
      <c r="P35" s="52">
        <f>IFERROR(__xludf.DUMMYFUNCTION("""COMPUTED_VALUE"""),3.0)</f>
        <v>3</v>
      </c>
      <c r="Q35" s="52">
        <f>IFERROR(__xludf.DUMMYFUNCTION("""COMPUTED_VALUE"""),5.0)</f>
        <v>5</v>
      </c>
      <c r="R35" s="52">
        <f>IFERROR(__xludf.DUMMYFUNCTION("""COMPUTED_VALUE"""),4.0)</f>
        <v>4</v>
      </c>
      <c r="S35" s="52">
        <f>IFERROR(__xludf.DUMMYFUNCTION("""COMPUTED_VALUE"""),5.0)</f>
        <v>5</v>
      </c>
      <c r="T35" s="52">
        <f>IFERROR(__xludf.DUMMYFUNCTION("""COMPUTED_VALUE"""),3.0)</f>
        <v>3</v>
      </c>
      <c r="U35" s="52">
        <f>IFERROR(__xludf.DUMMYFUNCTION("""COMPUTED_VALUE"""),5.0)</f>
        <v>5</v>
      </c>
      <c r="V35" s="52">
        <f>IFERROR(__xludf.DUMMYFUNCTION("""COMPUTED_VALUE"""),40.0)</f>
        <v>40</v>
      </c>
      <c r="W35" s="52">
        <f>IFERROR(__xludf.DUMMYFUNCTION("""COMPUTED_VALUE"""),83.0)</f>
        <v>83</v>
      </c>
    </row>
    <row r="36">
      <c r="A36" s="47">
        <v>34.0</v>
      </c>
      <c r="B36" s="52" t="str">
        <f>IFERROR(__xludf.DUMMYFUNCTION("""COMPUTED_VALUE"""),"Sara Gruenewald")</f>
        <v>Sara Gruenewald</v>
      </c>
      <c r="C36" s="52">
        <f>IFERROR(__xludf.DUMMYFUNCTION("""COMPUTED_VALUE"""),7.0)</f>
        <v>7</v>
      </c>
      <c r="D36" s="52">
        <f>IFERROR(__xludf.DUMMYFUNCTION("""COMPUTED_VALUE"""),7.0)</f>
        <v>7</v>
      </c>
      <c r="E36" s="52">
        <f>IFERROR(__xludf.DUMMYFUNCTION("""COMPUTED_VALUE"""),4.0)</f>
        <v>4</v>
      </c>
      <c r="F36" s="52">
        <f>IFERROR(__xludf.DUMMYFUNCTION("""COMPUTED_VALUE"""),8.0)</f>
        <v>8</v>
      </c>
      <c r="G36" s="52">
        <f>IFERROR(__xludf.DUMMYFUNCTION("""COMPUTED_VALUE"""),6.0)</f>
        <v>6</v>
      </c>
      <c r="H36" s="52">
        <f>IFERROR(__xludf.DUMMYFUNCTION("""COMPUTED_VALUE"""),6.0)</f>
        <v>6</v>
      </c>
      <c r="I36" s="52">
        <f>IFERROR(__xludf.DUMMYFUNCTION("""COMPUTED_VALUE"""),4.0)</f>
        <v>4</v>
      </c>
      <c r="J36" s="52">
        <f>IFERROR(__xludf.DUMMYFUNCTION("""COMPUTED_VALUE"""),8.0)</f>
        <v>8</v>
      </c>
      <c r="K36" s="52">
        <f>IFERROR(__xludf.DUMMYFUNCTION("""COMPUTED_VALUE"""),7.0)</f>
        <v>7</v>
      </c>
      <c r="L36" s="52">
        <f>IFERROR(__xludf.DUMMYFUNCTION("""COMPUTED_VALUE"""),57.0)</f>
        <v>57</v>
      </c>
      <c r="M36" s="52">
        <f>IFERROR(__xludf.DUMMYFUNCTION("""COMPUTED_VALUE"""),8.0)</f>
        <v>8</v>
      </c>
      <c r="N36" s="52">
        <f>IFERROR(__xludf.DUMMYFUNCTION("""COMPUTED_VALUE"""),6.0)</f>
        <v>6</v>
      </c>
      <c r="O36" s="52">
        <f>IFERROR(__xludf.DUMMYFUNCTION("""COMPUTED_VALUE"""),6.0)</f>
        <v>6</v>
      </c>
      <c r="P36" s="52">
        <f>IFERROR(__xludf.DUMMYFUNCTION("""COMPUTED_VALUE"""),4.0)</f>
        <v>4</v>
      </c>
      <c r="Q36" s="52">
        <f>IFERROR(__xludf.DUMMYFUNCTION("""COMPUTED_VALUE"""),5.0)</f>
        <v>5</v>
      </c>
      <c r="R36" s="52">
        <f>IFERROR(__xludf.DUMMYFUNCTION("""COMPUTED_VALUE"""),6.0)</f>
        <v>6</v>
      </c>
      <c r="S36" s="52">
        <f>IFERROR(__xludf.DUMMYFUNCTION("""COMPUTED_VALUE"""),6.0)</f>
        <v>6</v>
      </c>
      <c r="T36" s="52">
        <f>IFERROR(__xludf.DUMMYFUNCTION("""COMPUTED_VALUE"""),8.0)</f>
        <v>8</v>
      </c>
      <c r="U36" s="52">
        <f>IFERROR(__xludf.DUMMYFUNCTION("""COMPUTED_VALUE"""),6.0)</f>
        <v>6</v>
      </c>
      <c r="V36" s="52">
        <f>IFERROR(__xludf.DUMMYFUNCTION("""COMPUTED_VALUE"""),55.0)</f>
        <v>55</v>
      </c>
      <c r="W36" s="52">
        <f>IFERROR(__xludf.DUMMYFUNCTION("""COMPUTED_VALUE"""),112.0)</f>
        <v>112</v>
      </c>
    </row>
    <row r="37">
      <c r="A37" s="47">
        <v>35.0</v>
      </c>
      <c r="B37" s="52" t="str">
        <f>IFERROR(__xludf.DUMMYFUNCTION("""COMPUTED_VALUE"""),"Addysyn Asmus")</f>
        <v>Addysyn Asmus</v>
      </c>
      <c r="C37" s="52">
        <f>IFERROR(__xludf.DUMMYFUNCTION("""COMPUTED_VALUE"""),5.0)</f>
        <v>5</v>
      </c>
      <c r="D37" s="52">
        <f>IFERROR(__xludf.DUMMYFUNCTION("""COMPUTED_VALUE"""),6.0)</f>
        <v>6</v>
      </c>
      <c r="E37" s="52">
        <f>IFERROR(__xludf.DUMMYFUNCTION("""COMPUTED_VALUE"""),4.0)</f>
        <v>4</v>
      </c>
      <c r="F37" s="52">
        <f>IFERROR(__xludf.DUMMYFUNCTION("""COMPUTED_VALUE"""),5.0)</f>
        <v>5</v>
      </c>
      <c r="G37" s="52">
        <f>IFERROR(__xludf.DUMMYFUNCTION("""COMPUTED_VALUE"""),5.0)</f>
        <v>5</v>
      </c>
      <c r="H37" s="52">
        <f>IFERROR(__xludf.DUMMYFUNCTION("""COMPUTED_VALUE"""),5.0)</f>
        <v>5</v>
      </c>
      <c r="I37" s="52">
        <f>IFERROR(__xludf.DUMMYFUNCTION("""COMPUTED_VALUE"""),4.0)</f>
        <v>4</v>
      </c>
      <c r="J37" s="52">
        <f>IFERROR(__xludf.DUMMYFUNCTION("""COMPUTED_VALUE"""),5.0)</f>
        <v>5</v>
      </c>
      <c r="K37" s="52">
        <f>IFERROR(__xludf.DUMMYFUNCTION("""COMPUTED_VALUE"""),4.0)</f>
        <v>4</v>
      </c>
      <c r="L37" s="52">
        <f>IFERROR(__xludf.DUMMYFUNCTION("""COMPUTED_VALUE"""),43.0)</f>
        <v>43</v>
      </c>
      <c r="M37" s="52">
        <f>IFERROR(__xludf.DUMMYFUNCTION("""COMPUTED_VALUE"""),7.0)</f>
        <v>7</v>
      </c>
      <c r="N37" s="52">
        <f>IFERROR(__xludf.DUMMYFUNCTION("""COMPUTED_VALUE"""),5.0)</f>
        <v>5</v>
      </c>
      <c r="O37" s="52">
        <f>IFERROR(__xludf.DUMMYFUNCTION("""COMPUTED_VALUE"""),3.0)</f>
        <v>3</v>
      </c>
      <c r="P37" s="52">
        <f>IFERROR(__xludf.DUMMYFUNCTION("""COMPUTED_VALUE"""),4.0)</f>
        <v>4</v>
      </c>
      <c r="Q37" s="52">
        <f>IFERROR(__xludf.DUMMYFUNCTION("""COMPUTED_VALUE"""),5.0)</f>
        <v>5</v>
      </c>
      <c r="R37" s="52">
        <f>IFERROR(__xludf.DUMMYFUNCTION("""COMPUTED_VALUE"""),5.0)</f>
        <v>5</v>
      </c>
      <c r="S37" s="52">
        <f>IFERROR(__xludf.DUMMYFUNCTION("""COMPUTED_VALUE"""),5.0)</f>
        <v>5</v>
      </c>
      <c r="T37" s="52">
        <f>IFERROR(__xludf.DUMMYFUNCTION("""COMPUTED_VALUE"""),4.0)</f>
        <v>4</v>
      </c>
      <c r="U37" s="52">
        <f>IFERROR(__xludf.DUMMYFUNCTION("""COMPUTED_VALUE"""),4.0)</f>
        <v>4</v>
      </c>
      <c r="V37" s="52">
        <f>IFERROR(__xludf.DUMMYFUNCTION("""COMPUTED_VALUE"""),42.0)</f>
        <v>42</v>
      </c>
      <c r="W37" s="52">
        <f>IFERROR(__xludf.DUMMYFUNCTION("""COMPUTED_VALUE"""),85.0)</f>
        <v>85</v>
      </c>
    </row>
    <row r="38">
      <c r="A38" s="47">
        <v>36.0</v>
      </c>
      <c r="B38" s="52" t="str">
        <f>IFERROR(__xludf.DUMMYFUNCTION("""COMPUTED_VALUE"""),"Ashlee Johnson ")</f>
        <v>Ashlee Johnson </v>
      </c>
      <c r="C38" s="52">
        <f>IFERROR(__xludf.DUMMYFUNCTION("""COMPUTED_VALUE"""),5.0)</f>
        <v>5</v>
      </c>
      <c r="D38" s="52">
        <f>IFERROR(__xludf.DUMMYFUNCTION("""COMPUTED_VALUE"""),5.0)</f>
        <v>5</v>
      </c>
      <c r="E38" s="52">
        <f>IFERROR(__xludf.DUMMYFUNCTION("""COMPUTED_VALUE"""),3.0)</f>
        <v>3</v>
      </c>
      <c r="F38" s="52">
        <f>IFERROR(__xludf.DUMMYFUNCTION("""COMPUTED_VALUE"""),5.0)</f>
        <v>5</v>
      </c>
      <c r="G38" s="52">
        <f>IFERROR(__xludf.DUMMYFUNCTION("""COMPUTED_VALUE"""),4.0)</f>
        <v>4</v>
      </c>
      <c r="H38" s="52">
        <f>IFERROR(__xludf.DUMMYFUNCTION("""COMPUTED_VALUE"""),5.0)</f>
        <v>5</v>
      </c>
      <c r="I38" s="52">
        <f>IFERROR(__xludf.DUMMYFUNCTION("""COMPUTED_VALUE"""),4.0)</f>
        <v>4</v>
      </c>
      <c r="J38" s="52">
        <f>IFERROR(__xludf.DUMMYFUNCTION("""COMPUTED_VALUE"""),4.0)</f>
        <v>4</v>
      </c>
      <c r="K38" s="52">
        <f>IFERROR(__xludf.DUMMYFUNCTION("""COMPUTED_VALUE"""),4.0)</f>
        <v>4</v>
      </c>
      <c r="L38" s="52">
        <f>IFERROR(__xludf.DUMMYFUNCTION("""COMPUTED_VALUE"""),39.0)</f>
        <v>39</v>
      </c>
      <c r="M38" s="52">
        <f>IFERROR(__xludf.DUMMYFUNCTION("""COMPUTED_VALUE"""),5.0)</f>
        <v>5</v>
      </c>
      <c r="N38" s="52">
        <f>IFERROR(__xludf.DUMMYFUNCTION("""COMPUTED_VALUE"""),4.0)</f>
        <v>4</v>
      </c>
      <c r="O38" s="52">
        <f>IFERROR(__xludf.DUMMYFUNCTION("""COMPUTED_VALUE"""),5.0)</f>
        <v>5</v>
      </c>
      <c r="P38" s="52">
        <f>IFERROR(__xludf.DUMMYFUNCTION("""COMPUTED_VALUE"""),4.0)</f>
        <v>4</v>
      </c>
      <c r="Q38" s="52">
        <f>IFERROR(__xludf.DUMMYFUNCTION("""COMPUTED_VALUE"""),5.0)</f>
        <v>5</v>
      </c>
      <c r="R38" s="52">
        <f>IFERROR(__xludf.DUMMYFUNCTION("""COMPUTED_VALUE"""),4.0)</f>
        <v>4</v>
      </c>
      <c r="S38" s="52">
        <f>IFERROR(__xludf.DUMMYFUNCTION("""COMPUTED_VALUE"""),5.0)</f>
        <v>5</v>
      </c>
      <c r="T38" s="52">
        <f>IFERROR(__xludf.DUMMYFUNCTION("""COMPUTED_VALUE"""),4.0)</f>
        <v>4</v>
      </c>
      <c r="U38" s="52">
        <f>IFERROR(__xludf.DUMMYFUNCTION("""COMPUTED_VALUE"""),4.0)</f>
        <v>4</v>
      </c>
      <c r="V38" s="52">
        <f>IFERROR(__xludf.DUMMYFUNCTION("""COMPUTED_VALUE"""),40.0)</f>
        <v>40</v>
      </c>
      <c r="W38" s="52">
        <f>IFERROR(__xludf.DUMMYFUNCTION("""COMPUTED_VALUE"""),79.0)</f>
        <v>79</v>
      </c>
    </row>
    <row r="39">
      <c r="A39" s="47">
        <v>37.0</v>
      </c>
      <c r="B39" s="52" t="str">
        <f>IFERROR(__xludf.DUMMYFUNCTION("""COMPUTED_VALUE"""),"Kiera Stehr")</f>
        <v>Kiera Stehr</v>
      </c>
      <c r="C39" s="52">
        <f>IFERROR(__xludf.DUMMYFUNCTION("""COMPUTED_VALUE"""),5.0)</f>
        <v>5</v>
      </c>
      <c r="D39" s="52">
        <f>IFERROR(__xludf.DUMMYFUNCTION("""COMPUTED_VALUE"""),5.0)</f>
        <v>5</v>
      </c>
      <c r="E39" s="52">
        <f>IFERROR(__xludf.DUMMYFUNCTION("""COMPUTED_VALUE"""),2.0)</f>
        <v>2</v>
      </c>
      <c r="F39" s="52">
        <f>IFERROR(__xludf.DUMMYFUNCTION("""COMPUTED_VALUE"""),4.0)</f>
        <v>4</v>
      </c>
      <c r="G39" s="52">
        <f>IFERROR(__xludf.DUMMYFUNCTION("""COMPUTED_VALUE"""),8.0)</f>
        <v>8</v>
      </c>
      <c r="H39" s="52">
        <f>IFERROR(__xludf.DUMMYFUNCTION("""COMPUTED_VALUE"""),6.0)</f>
        <v>6</v>
      </c>
      <c r="I39" s="52">
        <f>IFERROR(__xludf.DUMMYFUNCTION("""COMPUTED_VALUE"""),4.0)</f>
        <v>4</v>
      </c>
      <c r="J39" s="52">
        <f>IFERROR(__xludf.DUMMYFUNCTION("""COMPUTED_VALUE"""),5.0)</f>
        <v>5</v>
      </c>
      <c r="K39" s="52">
        <f>IFERROR(__xludf.DUMMYFUNCTION("""COMPUTED_VALUE"""),6.0)</f>
        <v>6</v>
      </c>
      <c r="L39" s="52">
        <f>IFERROR(__xludf.DUMMYFUNCTION("""COMPUTED_VALUE"""),45.0)</f>
        <v>45</v>
      </c>
      <c r="M39" s="52">
        <f>IFERROR(__xludf.DUMMYFUNCTION("""COMPUTED_VALUE"""),7.0)</f>
        <v>7</v>
      </c>
      <c r="N39" s="52">
        <f>IFERROR(__xludf.DUMMYFUNCTION("""COMPUTED_VALUE"""),5.0)</f>
        <v>5</v>
      </c>
      <c r="O39" s="52">
        <f>IFERROR(__xludf.DUMMYFUNCTION("""COMPUTED_VALUE"""),6.0)</f>
        <v>6</v>
      </c>
      <c r="P39" s="52">
        <f>IFERROR(__xludf.DUMMYFUNCTION("""COMPUTED_VALUE"""),4.0)</f>
        <v>4</v>
      </c>
      <c r="Q39" s="52">
        <f>IFERROR(__xludf.DUMMYFUNCTION("""COMPUTED_VALUE"""),4.0)</f>
        <v>4</v>
      </c>
      <c r="R39" s="52">
        <f>IFERROR(__xludf.DUMMYFUNCTION("""COMPUTED_VALUE"""),5.0)</f>
        <v>5</v>
      </c>
      <c r="S39" s="52">
        <f>IFERROR(__xludf.DUMMYFUNCTION("""COMPUTED_VALUE"""),8.0)</f>
        <v>8</v>
      </c>
      <c r="T39" s="52">
        <f>IFERROR(__xludf.DUMMYFUNCTION("""COMPUTED_VALUE"""),3.0)</f>
        <v>3</v>
      </c>
      <c r="U39" s="52">
        <f>IFERROR(__xludf.DUMMYFUNCTION("""COMPUTED_VALUE"""),5.0)</f>
        <v>5</v>
      </c>
      <c r="V39" s="52">
        <f>IFERROR(__xludf.DUMMYFUNCTION("""COMPUTED_VALUE"""),47.0)</f>
        <v>47</v>
      </c>
      <c r="W39" s="52">
        <f>IFERROR(__xludf.DUMMYFUNCTION("""COMPUTED_VALUE"""),92.0)</f>
        <v>92</v>
      </c>
    </row>
    <row r="40">
      <c r="A40" s="47">
        <v>38.0</v>
      </c>
      <c r="B40" s="52" t="str">
        <f>IFERROR(__xludf.DUMMYFUNCTION("""COMPUTED_VALUE"""),"Katie Barnett")</f>
        <v>Katie Barnett</v>
      </c>
      <c r="C40" s="52">
        <f>IFERROR(__xludf.DUMMYFUNCTION("""COMPUTED_VALUE"""),5.0)</f>
        <v>5</v>
      </c>
      <c r="D40" s="52">
        <f>IFERROR(__xludf.DUMMYFUNCTION("""COMPUTED_VALUE"""),6.0)</f>
        <v>6</v>
      </c>
      <c r="E40" s="52">
        <f>IFERROR(__xludf.DUMMYFUNCTION("""COMPUTED_VALUE"""),5.0)</f>
        <v>5</v>
      </c>
      <c r="F40" s="52">
        <f>IFERROR(__xludf.DUMMYFUNCTION("""COMPUTED_VALUE"""),6.0)</f>
        <v>6</v>
      </c>
      <c r="G40" s="52">
        <f>IFERROR(__xludf.DUMMYFUNCTION("""COMPUTED_VALUE"""),4.0)</f>
        <v>4</v>
      </c>
      <c r="H40" s="52">
        <f>IFERROR(__xludf.DUMMYFUNCTION("""COMPUTED_VALUE"""),6.0)</f>
        <v>6</v>
      </c>
      <c r="I40" s="52">
        <f>IFERROR(__xludf.DUMMYFUNCTION("""COMPUTED_VALUE"""),4.0)</f>
        <v>4</v>
      </c>
      <c r="J40" s="52">
        <f>IFERROR(__xludf.DUMMYFUNCTION("""COMPUTED_VALUE"""),4.0)</f>
        <v>4</v>
      </c>
      <c r="K40" s="52">
        <f>IFERROR(__xludf.DUMMYFUNCTION("""COMPUTED_VALUE"""),6.0)</f>
        <v>6</v>
      </c>
      <c r="L40" s="52">
        <f>IFERROR(__xludf.DUMMYFUNCTION("""COMPUTED_VALUE"""),46.0)</f>
        <v>46</v>
      </c>
      <c r="M40" s="52">
        <f>IFERROR(__xludf.DUMMYFUNCTION("""COMPUTED_VALUE"""),7.0)</f>
        <v>7</v>
      </c>
      <c r="N40" s="52">
        <f>IFERROR(__xludf.DUMMYFUNCTION("""COMPUTED_VALUE"""),4.0)</f>
        <v>4</v>
      </c>
      <c r="O40" s="52">
        <f>IFERROR(__xludf.DUMMYFUNCTION("""COMPUTED_VALUE"""),5.0)</f>
        <v>5</v>
      </c>
      <c r="P40" s="52">
        <f>IFERROR(__xludf.DUMMYFUNCTION("""COMPUTED_VALUE"""),7.0)</f>
        <v>7</v>
      </c>
      <c r="Q40" s="52">
        <f>IFERROR(__xludf.DUMMYFUNCTION("""COMPUTED_VALUE"""),4.0)</f>
        <v>4</v>
      </c>
      <c r="R40" s="52">
        <f>IFERROR(__xludf.DUMMYFUNCTION("""COMPUTED_VALUE"""),3.0)</f>
        <v>3</v>
      </c>
      <c r="S40" s="52">
        <f>IFERROR(__xludf.DUMMYFUNCTION("""COMPUTED_VALUE"""),6.0)</f>
        <v>6</v>
      </c>
      <c r="T40" s="52">
        <f>IFERROR(__xludf.DUMMYFUNCTION("""COMPUTED_VALUE"""),3.0)</f>
        <v>3</v>
      </c>
      <c r="U40" s="52">
        <f>IFERROR(__xludf.DUMMYFUNCTION("""COMPUTED_VALUE"""),4.0)</f>
        <v>4</v>
      </c>
      <c r="V40" s="52">
        <f>IFERROR(__xludf.DUMMYFUNCTION("""COMPUTED_VALUE"""),43.0)</f>
        <v>43</v>
      </c>
      <c r="W40" s="52">
        <f>IFERROR(__xludf.DUMMYFUNCTION("""COMPUTED_VALUE"""),89.0)</f>
        <v>89</v>
      </c>
    </row>
    <row r="41">
      <c r="A41" s="47">
        <v>39.0</v>
      </c>
      <c r="B41" s="52" t="str">
        <f>IFERROR(__xludf.DUMMYFUNCTION("""COMPUTED_VALUE"""),"Lauren Kelly")</f>
        <v>Lauren Kelly</v>
      </c>
      <c r="C41" s="52">
        <f>IFERROR(__xludf.DUMMYFUNCTION("""COMPUTED_VALUE"""),6.0)</f>
        <v>6</v>
      </c>
      <c r="D41" s="52">
        <f>IFERROR(__xludf.DUMMYFUNCTION("""COMPUTED_VALUE"""),7.0)</f>
        <v>7</v>
      </c>
      <c r="E41" s="52">
        <f>IFERROR(__xludf.DUMMYFUNCTION("""COMPUTED_VALUE"""),4.0)</f>
        <v>4</v>
      </c>
      <c r="F41" s="52">
        <f>IFERROR(__xludf.DUMMYFUNCTION("""COMPUTED_VALUE"""),6.0)</f>
        <v>6</v>
      </c>
      <c r="G41" s="52">
        <f>IFERROR(__xludf.DUMMYFUNCTION("""COMPUTED_VALUE"""),5.0)</f>
        <v>5</v>
      </c>
      <c r="H41" s="52">
        <f>IFERROR(__xludf.DUMMYFUNCTION("""COMPUTED_VALUE"""),7.0)</f>
        <v>7</v>
      </c>
      <c r="I41" s="52">
        <f>IFERROR(__xludf.DUMMYFUNCTION("""COMPUTED_VALUE"""),4.0)</f>
        <v>4</v>
      </c>
      <c r="J41" s="52">
        <f>IFERROR(__xludf.DUMMYFUNCTION("""COMPUTED_VALUE"""),4.0)</f>
        <v>4</v>
      </c>
      <c r="K41" s="52">
        <f>IFERROR(__xludf.DUMMYFUNCTION("""COMPUTED_VALUE"""),6.0)</f>
        <v>6</v>
      </c>
      <c r="L41" s="52">
        <f>IFERROR(__xludf.DUMMYFUNCTION("""COMPUTED_VALUE"""),49.0)</f>
        <v>49</v>
      </c>
      <c r="M41" s="52">
        <f>IFERROR(__xludf.DUMMYFUNCTION("""COMPUTED_VALUE"""),6.0)</f>
        <v>6</v>
      </c>
      <c r="N41" s="52">
        <f>IFERROR(__xludf.DUMMYFUNCTION("""COMPUTED_VALUE"""),5.0)</f>
        <v>5</v>
      </c>
      <c r="O41" s="52">
        <f>IFERROR(__xludf.DUMMYFUNCTION("""COMPUTED_VALUE"""),5.0)</f>
        <v>5</v>
      </c>
      <c r="P41" s="52">
        <f>IFERROR(__xludf.DUMMYFUNCTION("""COMPUTED_VALUE"""),4.0)</f>
        <v>4</v>
      </c>
      <c r="Q41" s="52">
        <f>IFERROR(__xludf.DUMMYFUNCTION("""COMPUTED_VALUE"""),5.0)</f>
        <v>5</v>
      </c>
      <c r="R41" s="52">
        <f>IFERROR(__xludf.DUMMYFUNCTION("""COMPUTED_VALUE"""),5.0)</f>
        <v>5</v>
      </c>
      <c r="S41" s="52">
        <f>IFERROR(__xludf.DUMMYFUNCTION("""COMPUTED_VALUE"""),5.0)</f>
        <v>5</v>
      </c>
      <c r="T41" s="52">
        <f>IFERROR(__xludf.DUMMYFUNCTION("""COMPUTED_VALUE"""),4.0)</f>
        <v>4</v>
      </c>
      <c r="U41" s="52">
        <f>IFERROR(__xludf.DUMMYFUNCTION("""COMPUTED_VALUE"""),4.0)</f>
        <v>4</v>
      </c>
      <c r="V41" s="52">
        <f>IFERROR(__xludf.DUMMYFUNCTION("""COMPUTED_VALUE"""),43.0)</f>
        <v>43</v>
      </c>
      <c r="W41" s="52">
        <f>IFERROR(__xludf.DUMMYFUNCTION("""COMPUTED_VALUE"""),92.0)</f>
        <v>92</v>
      </c>
    </row>
    <row r="42">
      <c r="A42" s="47">
        <v>40.0</v>
      </c>
      <c r="B42" s="52" t="str">
        <f>IFERROR(__xludf.DUMMYFUNCTION("""COMPUTED_VALUE"""),"Parris Collins")</f>
        <v>Parris Collins</v>
      </c>
      <c r="C42" s="52">
        <f>IFERROR(__xludf.DUMMYFUNCTION("""COMPUTED_VALUE"""),7.0)</f>
        <v>7</v>
      </c>
      <c r="D42" s="52">
        <f>IFERROR(__xludf.DUMMYFUNCTION("""COMPUTED_VALUE"""),10.0)</f>
        <v>10</v>
      </c>
      <c r="E42" s="52">
        <f>IFERROR(__xludf.DUMMYFUNCTION("""COMPUTED_VALUE"""),2.0)</f>
        <v>2</v>
      </c>
      <c r="F42" s="52">
        <f>IFERROR(__xludf.DUMMYFUNCTION("""COMPUTED_VALUE"""),9.0)</f>
        <v>9</v>
      </c>
      <c r="G42" s="52">
        <f>IFERROR(__xludf.DUMMYFUNCTION("""COMPUTED_VALUE"""),5.0)</f>
        <v>5</v>
      </c>
      <c r="H42" s="52">
        <f>IFERROR(__xludf.DUMMYFUNCTION("""COMPUTED_VALUE"""),8.0)</f>
        <v>8</v>
      </c>
      <c r="I42" s="52">
        <f>IFERROR(__xludf.DUMMYFUNCTION("""COMPUTED_VALUE"""),3.0)</f>
        <v>3</v>
      </c>
      <c r="J42" s="52">
        <f>IFERROR(__xludf.DUMMYFUNCTION("""COMPUTED_VALUE"""),6.0)</f>
        <v>6</v>
      </c>
      <c r="K42" s="52">
        <f>IFERROR(__xludf.DUMMYFUNCTION("""COMPUTED_VALUE"""),5.0)</f>
        <v>5</v>
      </c>
      <c r="L42" s="52">
        <f>IFERROR(__xludf.DUMMYFUNCTION("""COMPUTED_VALUE"""),55.0)</f>
        <v>55</v>
      </c>
      <c r="M42" s="52">
        <f>IFERROR(__xludf.DUMMYFUNCTION("""COMPUTED_VALUE"""),7.0)</f>
        <v>7</v>
      </c>
      <c r="N42" s="52">
        <f>IFERROR(__xludf.DUMMYFUNCTION("""COMPUTED_VALUE"""),4.0)</f>
        <v>4</v>
      </c>
      <c r="O42" s="52">
        <f>IFERROR(__xludf.DUMMYFUNCTION("""COMPUTED_VALUE"""),6.0)</f>
        <v>6</v>
      </c>
      <c r="P42" s="52">
        <f>IFERROR(__xludf.DUMMYFUNCTION("""COMPUTED_VALUE"""),5.0)</f>
        <v>5</v>
      </c>
      <c r="Q42" s="52">
        <f>IFERROR(__xludf.DUMMYFUNCTION("""COMPUTED_VALUE"""),7.0)</f>
        <v>7</v>
      </c>
      <c r="R42" s="52">
        <f>IFERROR(__xludf.DUMMYFUNCTION("""COMPUTED_VALUE"""),4.0)</f>
        <v>4</v>
      </c>
      <c r="S42" s="52">
        <f>IFERROR(__xludf.DUMMYFUNCTION("""COMPUTED_VALUE"""),7.0)</f>
        <v>7</v>
      </c>
      <c r="T42" s="52">
        <f>IFERROR(__xludf.DUMMYFUNCTION("""COMPUTED_VALUE"""),4.0)</f>
        <v>4</v>
      </c>
      <c r="U42" s="52">
        <f>IFERROR(__xludf.DUMMYFUNCTION("""COMPUTED_VALUE"""),5.0)</f>
        <v>5</v>
      </c>
      <c r="V42" s="52">
        <f>IFERROR(__xludf.DUMMYFUNCTION("""COMPUTED_VALUE"""),49.0)</f>
        <v>49</v>
      </c>
      <c r="W42" s="52">
        <f>IFERROR(__xludf.DUMMYFUNCTION("""COMPUTED_VALUE"""),104.0)</f>
        <v>104</v>
      </c>
    </row>
    <row r="43">
      <c r="A43" s="47">
        <v>41.0</v>
      </c>
      <c r="B43" s="52" t="str">
        <f>IFERROR(__xludf.DUMMYFUNCTION("""COMPUTED_VALUE"""),"Iommi Paulsen")</f>
        <v>Iommi Paulsen</v>
      </c>
      <c r="C43" s="52">
        <f>IFERROR(__xludf.DUMMYFUNCTION("""COMPUTED_VALUE"""),5.0)</f>
        <v>5</v>
      </c>
      <c r="D43" s="52">
        <f>IFERROR(__xludf.DUMMYFUNCTION("""COMPUTED_VALUE"""),6.0)</f>
        <v>6</v>
      </c>
      <c r="E43" s="52">
        <f>IFERROR(__xludf.DUMMYFUNCTION("""COMPUTED_VALUE"""),3.0)</f>
        <v>3</v>
      </c>
      <c r="F43" s="52">
        <f>IFERROR(__xludf.DUMMYFUNCTION("""COMPUTED_VALUE"""),6.0)</f>
        <v>6</v>
      </c>
      <c r="G43" s="52">
        <f>IFERROR(__xludf.DUMMYFUNCTION("""COMPUTED_VALUE"""),6.0)</f>
        <v>6</v>
      </c>
      <c r="H43" s="52">
        <f>IFERROR(__xludf.DUMMYFUNCTION("""COMPUTED_VALUE"""),5.0)</f>
        <v>5</v>
      </c>
      <c r="I43" s="52">
        <f>IFERROR(__xludf.DUMMYFUNCTION("""COMPUTED_VALUE"""),3.0)</f>
        <v>3</v>
      </c>
      <c r="J43" s="52">
        <f>IFERROR(__xludf.DUMMYFUNCTION("""COMPUTED_VALUE"""),4.0)</f>
        <v>4</v>
      </c>
      <c r="K43" s="52">
        <f>IFERROR(__xludf.DUMMYFUNCTION("""COMPUTED_VALUE"""),5.0)</f>
        <v>5</v>
      </c>
      <c r="L43" s="52">
        <f>IFERROR(__xludf.DUMMYFUNCTION("""COMPUTED_VALUE"""),43.0)</f>
        <v>43</v>
      </c>
      <c r="M43" s="52">
        <f>IFERROR(__xludf.DUMMYFUNCTION("""COMPUTED_VALUE"""),7.0)</f>
        <v>7</v>
      </c>
      <c r="N43" s="52">
        <f>IFERROR(__xludf.DUMMYFUNCTION("""COMPUTED_VALUE"""),6.0)</f>
        <v>6</v>
      </c>
      <c r="O43" s="52">
        <f>IFERROR(__xludf.DUMMYFUNCTION("""COMPUTED_VALUE"""),5.0)</f>
        <v>5</v>
      </c>
      <c r="P43" s="52">
        <f>IFERROR(__xludf.DUMMYFUNCTION("""COMPUTED_VALUE"""),3.0)</f>
        <v>3</v>
      </c>
      <c r="Q43" s="52">
        <f>IFERROR(__xludf.DUMMYFUNCTION("""COMPUTED_VALUE"""),6.0)</f>
        <v>6</v>
      </c>
      <c r="R43" s="52">
        <f>IFERROR(__xludf.DUMMYFUNCTION("""COMPUTED_VALUE"""),3.0)</f>
        <v>3</v>
      </c>
      <c r="S43" s="52">
        <f>IFERROR(__xludf.DUMMYFUNCTION("""COMPUTED_VALUE"""),6.0)</f>
        <v>6</v>
      </c>
      <c r="T43" s="52">
        <f>IFERROR(__xludf.DUMMYFUNCTION("""COMPUTED_VALUE"""),4.0)</f>
        <v>4</v>
      </c>
      <c r="U43" s="52">
        <f>IFERROR(__xludf.DUMMYFUNCTION("""COMPUTED_VALUE"""),4.0)</f>
        <v>4</v>
      </c>
      <c r="V43" s="52">
        <f>IFERROR(__xludf.DUMMYFUNCTION("""COMPUTED_VALUE"""),44.0)</f>
        <v>44</v>
      </c>
      <c r="W43" s="52">
        <f>IFERROR(__xludf.DUMMYFUNCTION("""COMPUTED_VALUE"""),87.0)</f>
        <v>87</v>
      </c>
    </row>
    <row r="44">
      <c r="A44" s="47">
        <v>42.0</v>
      </c>
      <c r="B44" s="52" t="str">
        <f>IFERROR(__xludf.DUMMYFUNCTION("""COMPUTED_VALUE"""),"Jodi Keener")</f>
        <v>Jodi Keener</v>
      </c>
      <c r="C44" s="52">
        <f>IFERROR(__xludf.DUMMYFUNCTION("""COMPUTED_VALUE"""),4.0)</f>
        <v>4</v>
      </c>
      <c r="D44" s="52">
        <f>IFERROR(__xludf.DUMMYFUNCTION("""COMPUTED_VALUE"""),5.0)</f>
        <v>5</v>
      </c>
      <c r="E44" s="52">
        <f>IFERROR(__xludf.DUMMYFUNCTION("""COMPUTED_VALUE"""),3.0)</f>
        <v>3</v>
      </c>
      <c r="F44" s="52">
        <f>IFERROR(__xludf.DUMMYFUNCTION("""COMPUTED_VALUE"""),5.0)</f>
        <v>5</v>
      </c>
      <c r="G44" s="52">
        <f>IFERROR(__xludf.DUMMYFUNCTION("""COMPUTED_VALUE"""),5.0)</f>
        <v>5</v>
      </c>
      <c r="H44" s="52">
        <f>IFERROR(__xludf.DUMMYFUNCTION("""COMPUTED_VALUE"""),5.0)</f>
        <v>5</v>
      </c>
      <c r="I44" s="52">
        <f>IFERROR(__xludf.DUMMYFUNCTION("""COMPUTED_VALUE"""),5.0)</f>
        <v>5</v>
      </c>
      <c r="J44" s="52">
        <f>IFERROR(__xludf.DUMMYFUNCTION("""COMPUTED_VALUE"""),4.0)</f>
        <v>4</v>
      </c>
      <c r="K44" s="52">
        <f>IFERROR(__xludf.DUMMYFUNCTION("""COMPUTED_VALUE"""),4.0)</f>
        <v>4</v>
      </c>
      <c r="L44" s="52">
        <f>IFERROR(__xludf.DUMMYFUNCTION("""COMPUTED_VALUE"""),40.0)</f>
        <v>40</v>
      </c>
      <c r="M44" s="52">
        <f>IFERROR(__xludf.DUMMYFUNCTION("""COMPUTED_VALUE"""),7.0)</f>
        <v>7</v>
      </c>
      <c r="N44" s="52">
        <f>IFERROR(__xludf.DUMMYFUNCTION("""COMPUTED_VALUE"""),5.0)</f>
        <v>5</v>
      </c>
      <c r="O44" s="52">
        <f>IFERROR(__xludf.DUMMYFUNCTION("""COMPUTED_VALUE"""),6.0)</f>
        <v>6</v>
      </c>
      <c r="P44" s="52">
        <f>IFERROR(__xludf.DUMMYFUNCTION("""COMPUTED_VALUE"""),5.0)</f>
        <v>5</v>
      </c>
      <c r="Q44" s="52">
        <f>IFERROR(__xludf.DUMMYFUNCTION("""COMPUTED_VALUE"""),4.0)</f>
        <v>4</v>
      </c>
      <c r="R44" s="52">
        <f>IFERROR(__xludf.DUMMYFUNCTION("""COMPUTED_VALUE"""),5.0)</f>
        <v>5</v>
      </c>
      <c r="S44" s="52">
        <f>IFERROR(__xludf.DUMMYFUNCTION("""COMPUTED_VALUE"""),7.0)</f>
        <v>7</v>
      </c>
      <c r="T44" s="52">
        <f>IFERROR(__xludf.DUMMYFUNCTION("""COMPUTED_VALUE"""),4.0)</f>
        <v>4</v>
      </c>
      <c r="U44" s="52">
        <f>IFERROR(__xludf.DUMMYFUNCTION("""COMPUTED_VALUE"""),7.0)</f>
        <v>7</v>
      </c>
      <c r="V44" s="52">
        <f>IFERROR(__xludf.DUMMYFUNCTION("""COMPUTED_VALUE"""),50.0)</f>
        <v>50</v>
      </c>
      <c r="W44" s="52">
        <f>IFERROR(__xludf.DUMMYFUNCTION("""COMPUTED_VALUE"""),90.0)</f>
        <v>90</v>
      </c>
    </row>
    <row r="45">
      <c r="A45" s="47">
        <v>43.0</v>
      </c>
    </row>
    <row r="46">
      <c r="A46" s="47">
        <v>44.0</v>
      </c>
    </row>
    <row r="47">
      <c r="A47" s="47">
        <v>45.0</v>
      </c>
    </row>
    <row r="48">
      <c r="A48" s="47">
        <v>46.0</v>
      </c>
    </row>
    <row r="49">
      <c r="A49" s="47">
        <v>47.0</v>
      </c>
    </row>
    <row r="50">
      <c r="A50" s="47">
        <v>48.0</v>
      </c>
    </row>
    <row r="51">
      <c r="A51" s="47">
        <v>49.0</v>
      </c>
    </row>
    <row r="52">
      <c r="A52" s="47">
        <v>50.0</v>
      </c>
    </row>
    <row r="53">
      <c r="A53" s="47">
        <v>51.0</v>
      </c>
    </row>
    <row r="54">
      <c r="A54" s="47">
        <v>52.0</v>
      </c>
    </row>
    <row r="55">
      <c r="A55" s="47">
        <v>53.0</v>
      </c>
    </row>
    <row r="56">
      <c r="A56" s="47">
        <v>54.0</v>
      </c>
    </row>
    <row r="57">
      <c r="A57" s="47">
        <v>55.0</v>
      </c>
    </row>
    <row r="58">
      <c r="A58" s="47">
        <v>56.0</v>
      </c>
    </row>
    <row r="59">
      <c r="A59" s="47">
        <v>57.0</v>
      </c>
    </row>
    <row r="60">
      <c r="A60" s="47">
        <v>58.0</v>
      </c>
    </row>
    <row r="61">
      <c r="A61" s="47">
        <v>59.0</v>
      </c>
    </row>
    <row r="62">
      <c r="A62" s="47">
        <v>60.0</v>
      </c>
    </row>
    <row r="63">
      <c r="A63" s="47">
        <v>61.0</v>
      </c>
    </row>
    <row r="64">
      <c r="A64" s="47">
        <v>62.0</v>
      </c>
    </row>
    <row r="65">
      <c r="A65" s="47">
        <v>63.0</v>
      </c>
    </row>
    <row r="66">
      <c r="A66" s="47">
        <v>64.0</v>
      </c>
    </row>
    <row r="67">
      <c r="A67" s="47">
        <v>65.0</v>
      </c>
    </row>
    <row r="68">
      <c r="A68" s="47">
        <v>66.0</v>
      </c>
    </row>
    <row r="69">
      <c r="A69" s="47">
        <v>67.0</v>
      </c>
    </row>
    <row r="70">
      <c r="A70" s="47">
        <v>68.0</v>
      </c>
    </row>
    <row r="71">
      <c r="A71" s="47">
        <v>69.0</v>
      </c>
    </row>
    <row r="72">
      <c r="A72" s="47">
        <v>70.0</v>
      </c>
    </row>
    <row r="73">
      <c r="A73" s="47">
        <v>71.0</v>
      </c>
    </row>
    <row r="74">
      <c r="A74" s="47">
        <v>72.0</v>
      </c>
    </row>
    <row r="75">
      <c r="A75" s="47">
        <v>73.0</v>
      </c>
    </row>
    <row r="76">
      <c r="A76" s="47">
        <v>74.0</v>
      </c>
    </row>
    <row r="77">
      <c r="A77" s="47">
        <v>75.0</v>
      </c>
    </row>
    <row r="78">
      <c r="A78" s="47">
        <v>76.0</v>
      </c>
    </row>
    <row r="79">
      <c r="A79" s="47">
        <v>77.0</v>
      </c>
    </row>
    <row r="80">
      <c r="A80" s="47">
        <v>78.0</v>
      </c>
    </row>
    <row r="81">
      <c r="A81" s="47">
        <v>79.0</v>
      </c>
    </row>
    <row r="82">
      <c r="A82" s="47">
        <v>80.0</v>
      </c>
    </row>
    <row r="83">
      <c r="A83" s="47">
        <v>81.0</v>
      </c>
    </row>
    <row r="84">
      <c r="A84" s="47">
        <v>82.0</v>
      </c>
    </row>
    <row r="85">
      <c r="A85" s="47">
        <v>83.0</v>
      </c>
    </row>
    <row r="86">
      <c r="A86" s="47">
        <v>84.0</v>
      </c>
    </row>
    <row r="87">
      <c r="A87" s="47">
        <v>85.0</v>
      </c>
    </row>
    <row r="88">
      <c r="A88" s="47">
        <v>86.0</v>
      </c>
    </row>
    <row r="89">
      <c r="A89" s="47">
        <v>87.0</v>
      </c>
    </row>
    <row r="90">
      <c r="A90" s="47">
        <v>88.0</v>
      </c>
    </row>
    <row r="91">
      <c r="A91" s="47">
        <v>89.0</v>
      </c>
    </row>
    <row r="92">
      <c r="A92" s="47">
        <v>90.0</v>
      </c>
    </row>
    <row r="93">
      <c r="A93" s="47">
        <v>91.0</v>
      </c>
    </row>
    <row r="94">
      <c r="A94" s="47">
        <v>92.0</v>
      </c>
    </row>
    <row r="95">
      <c r="A95" s="47">
        <v>93.0</v>
      </c>
    </row>
    <row r="96">
      <c r="A96" s="47">
        <v>94.0</v>
      </c>
    </row>
    <row r="97">
      <c r="A97" s="47">
        <v>95.0</v>
      </c>
    </row>
    <row r="98">
      <c r="A98" s="47">
        <v>96.0</v>
      </c>
    </row>
    <row r="99">
      <c r="A99" s="47">
        <v>97.0</v>
      </c>
    </row>
    <row r="100">
      <c r="A100" s="47">
        <v>98.0</v>
      </c>
    </row>
    <row r="101">
      <c r="A101" s="47">
        <v>99.0</v>
      </c>
    </row>
    <row r="102">
      <c r="A102" s="47">
        <v>100.0</v>
      </c>
    </row>
    <row r="103">
      <c r="A103" s="47">
        <v>101.0</v>
      </c>
    </row>
    <row r="104">
      <c r="A104" s="47">
        <v>102.0</v>
      </c>
    </row>
    <row r="105">
      <c r="A105" s="47">
        <v>103.0</v>
      </c>
    </row>
    <row r="106">
      <c r="A106" s="47">
        <v>104.0</v>
      </c>
    </row>
    <row r="107">
      <c r="A107" s="47">
        <v>105.0</v>
      </c>
    </row>
    <row r="108">
      <c r="A108" s="47">
        <v>106.0</v>
      </c>
    </row>
    <row r="109">
      <c r="A109" s="47">
        <v>107.0</v>
      </c>
    </row>
    <row r="110">
      <c r="A110" s="47">
        <v>108.0</v>
      </c>
    </row>
    <row r="111">
      <c r="A111" s="47">
        <v>109.0</v>
      </c>
    </row>
    <row r="112">
      <c r="A112" s="47">
        <v>110.0</v>
      </c>
    </row>
    <row r="113">
      <c r="A113" s="47">
        <v>111.0</v>
      </c>
    </row>
    <row r="114">
      <c r="A114" s="47">
        <v>112.0</v>
      </c>
    </row>
    <row r="115">
      <c r="A115" s="47">
        <v>113.0</v>
      </c>
    </row>
    <row r="116">
      <c r="A116" s="47">
        <v>114.0</v>
      </c>
    </row>
    <row r="117">
      <c r="A117" s="47">
        <v>115.0</v>
      </c>
    </row>
    <row r="118">
      <c r="A118" s="47">
        <v>116.0</v>
      </c>
    </row>
    <row r="119">
      <c r="A119" s="47">
        <v>117.0</v>
      </c>
    </row>
    <row r="120">
      <c r="A120" s="47">
        <v>118.0</v>
      </c>
    </row>
    <row r="121">
      <c r="A121" s="47">
        <v>119.0</v>
      </c>
    </row>
    <row r="122">
      <c r="A122" s="47">
        <v>120.0</v>
      </c>
    </row>
    <row r="123">
      <c r="A123" s="47">
        <v>121.0</v>
      </c>
    </row>
    <row r="124">
      <c r="A124" s="47">
        <v>122.0</v>
      </c>
    </row>
    <row r="125">
      <c r="A125" s="47">
        <v>123.0</v>
      </c>
    </row>
    <row r="126">
      <c r="A126" s="47">
        <v>124.0</v>
      </c>
    </row>
    <row r="127">
      <c r="A127" s="47">
        <v>125.0</v>
      </c>
    </row>
    <row r="128">
      <c r="A128" s="47">
        <v>126.0</v>
      </c>
    </row>
    <row r="129">
      <c r="A129" s="47">
        <v>127.0</v>
      </c>
    </row>
    <row r="130">
      <c r="A130" s="47">
        <v>128.0</v>
      </c>
    </row>
    <row r="131">
      <c r="A131" s="47">
        <v>129.0</v>
      </c>
    </row>
    <row r="132">
      <c r="A132" s="47">
        <v>130.0</v>
      </c>
    </row>
    <row r="133">
      <c r="A133" s="47">
        <v>131.0</v>
      </c>
    </row>
    <row r="134">
      <c r="A134" s="47">
        <v>132.0</v>
      </c>
    </row>
    <row r="135">
      <c r="A135" s="47">
        <v>133.0</v>
      </c>
    </row>
    <row r="136">
      <c r="A136" s="47">
        <v>134.0</v>
      </c>
    </row>
    <row r="137">
      <c r="A137" s="47">
        <v>135.0</v>
      </c>
    </row>
    <row r="138">
      <c r="A138" s="47">
        <v>136.0</v>
      </c>
    </row>
    <row r="139">
      <c r="A139" s="47">
        <v>137.0</v>
      </c>
    </row>
    <row r="140">
      <c r="A140" s="47">
        <v>138.0</v>
      </c>
    </row>
    <row r="141">
      <c r="A141" s="47">
        <v>139.0</v>
      </c>
    </row>
    <row r="142">
      <c r="A142" s="47">
        <v>140.0</v>
      </c>
    </row>
    <row r="143">
      <c r="A143" s="47">
        <v>141.0</v>
      </c>
    </row>
    <row r="144">
      <c r="A144" s="47">
        <v>142.0</v>
      </c>
    </row>
    <row r="145">
      <c r="A145" s="47">
        <v>143.0</v>
      </c>
    </row>
    <row r="146">
      <c r="A146" s="47">
        <v>144.0</v>
      </c>
    </row>
    <row r="147">
      <c r="A147" s="47">
        <v>145.0</v>
      </c>
    </row>
    <row r="148">
      <c r="A148" s="47">
        <v>146.0</v>
      </c>
    </row>
    <row r="149">
      <c r="A149" s="47">
        <v>147.0</v>
      </c>
    </row>
    <row r="150">
      <c r="A150" s="47">
        <v>148.0</v>
      </c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25"/>
    <col customWidth="1" min="2" max="2" width="14.75"/>
    <col customWidth="1" min="3" max="3" width="4.13"/>
    <col customWidth="1" min="4" max="21" width="4.38"/>
    <col customWidth="1" min="22" max="22" width="5.25"/>
    <col customWidth="1" min="23" max="23" width="6.13"/>
    <col customWidth="1" min="24" max="24" width="8.13"/>
    <col customWidth="1" min="25" max="25" width="8.5"/>
    <col customWidth="1" min="26" max="26" width="0.75"/>
    <col customWidth="1" min="27" max="27" width="6.38"/>
    <col customWidth="1" min="28" max="28" width="6.75"/>
  </cols>
  <sheetData>
    <row r="1">
      <c r="A1" s="54" t="str">
        <f>'Leaderboard Round 1'!A1</f>
        <v/>
      </c>
      <c r="B1" s="54" t="str">
        <f>'Leaderboard Round 1'!B1</f>
        <v/>
      </c>
      <c r="C1" s="54">
        <f>'Leaderboard Round 1'!C1</f>
        <v>1</v>
      </c>
      <c r="D1" s="54">
        <f>'Leaderboard Round 1'!D1</f>
        <v>2</v>
      </c>
      <c r="E1" s="54">
        <f>'Leaderboard Round 1'!E1</f>
        <v>3</v>
      </c>
      <c r="F1" s="54">
        <f>'Leaderboard Round 1'!F1</f>
        <v>4</v>
      </c>
      <c r="G1" s="54">
        <f>'Leaderboard Round 1'!G1</f>
        <v>5</v>
      </c>
      <c r="H1" s="54">
        <f>'Leaderboard Round 1'!H1</f>
        <v>6</v>
      </c>
      <c r="I1" s="54">
        <f>'Leaderboard Round 1'!I1</f>
        <v>7</v>
      </c>
      <c r="J1" s="54">
        <f>'Leaderboard Round 1'!J1</f>
        <v>8</v>
      </c>
      <c r="K1" s="54">
        <f>'Leaderboard Round 1'!K1</f>
        <v>9</v>
      </c>
      <c r="L1" s="54" t="str">
        <f>'Leaderboard Round 1'!L1</f>
        <v>In</v>
      </c>
      <c r="M1" s="54">
        <f>'Leaderboard Round 1'!M1</f>
        <v>10</v>
      </c>
      <c r="N1" s="54">
        <f>'Leaderboard Round 1'!N1</f>
        <v>11</v>
      </c>
      <c r="O1" s="54">
        <f>'Leaderboard Round 1'!O1</f>
        <v>12</v>
      </c>
      <c r="P1" s="54">
        <f>'Leaderboard Round 1'!P1</f>
        <v>13</v>
      </c>
      <c r="Q1" s="54">
        <f>'Leaderboard Round 1'!Q1</f>
        <v>14</v>
      </c>
      <c r="R1" s="54">
        <f>'Leaderboard Round 1'!R1</f>
        <v>15</v>
      </c>
      <c r="S1" s="54">
        <f>'Leaderboard Round 1'!S1</f>
        <v>16</v>
      </c>
      <c r="T1" s="54">
        <f>'Leaderboard Round 1'!T1</f>
        <v>17</v>
      </c>
      <c r="U1" s="54">
        <f>'Leaderboard Round 1'!U1</f>
        <v>18</v>
      </c>
      <c r="V1" s="54" t="str">
        <f>'Leaderboard Round 1'!V1</f>
        <v>Out</v>
      </c>
      <c r="W1" s="54" t="str">
        <f>'Leaderboard Round 1'!W1</f>
        <v/>
      </c>
      <c r="X1" s="55" t="s">
        <v>258</v>
      </c>
      <c r="Y1" s="55" t="s">
        <v>259</v>
      </c>
      <c r="Z1" s="55" t="s">
        <v>260</v>
      </c>
      <c r="AA1" s="55" t="s">
        <v>252</v>
      </c>
      <c r="AB1" s="55" t="s">
        <v>261</v>
      </c>
    </row>
    <row r="2">
      <c r="A2" s="54" t="str">
        <f>'Leaderboard Round 1'!A2</f>
        <v>Rank</v>
      </c>
      <c r="B2" s="54" t="str">
        <f>'Leaderboard Round 1'!B2</f>
        <v>Name</v>
      </c>
      <c r="C2" s="54">
        <f>'Leaderboard Round 1'!C2</f>
        <v>4</v>
      </c>
      <c r="D2" s="54">
        <f>'Leaderboard Round 1'!D2</f>
        <v>5</v>
      </c>
      <c r="E2" s="54">
        <f>'Leaderboard Round 1'!E2</f>
        <v>3</v>
      </c>
      <c r="F2" s="54">
        <f>'Leaderboard Round 1'!F2</f>
        <v>5</v>
      </c>
      <c r="G2" s="54">
        <f>'Leaderboard Round 1'!G2</f>
        <v>4</v>
      </c>
      <c r="H2" s="54">
        <f>'Leaderboard Round 1'!H2</f>
        <v>4</v>
      </c>
      <c r="I2" s="54">
        <f>'Leaderboard Round 1'!I2</f>
        <v>3</v>
      </c>
      <c r="J2" s="54">
        <f>'Leaderboard Round 1'!J2</f>
        <v>4</v>
      </c>
      <c r="K2" s="54">
        <f>'Leaderboard Round 1'!K2</f>
        <v>4</v>
      </c>
      <c r="L2" s="54">
        <f>'Leaderboard Round 1'!L2</f>
        <v>36</v>
      </c>
      <c r="M2" s="54">
        <f>'Leaderboard Round 1'!M2</f>
        <v>5</v>
      </c>
      <c r="N2" s="54">
        <f>'Leaderboard Round 1'!N2</f>
        <v>4</v>
      </c>
      <c r="O2" s="54">
        <f>'Leaderboard Round 1'!O2</f>
        <v>4</v>
      </c>
      <c r="P2" s="54">
        <f>'Leaderboard Round 1'!P2</f>
        <v>3</v>
      </c>
      <c r="Q2" s="54">
        <f>'Leaderboard Round 1'!Q2</f>
        <v>4</v>
      </c>
      <c r="R2" s="54">
        <f>'Leaderboard Round 1'!R2</f>
        <v>4</v>
      </c>
      <c r="S2" s="54">
        <f>'Leaderboard Round 1'!S2</f>
        <v>5</v>
      </c>
      <c r="T2" s="54">
        <f>'Leaderboard Round 1'!T2</f>
        <v>3</v>
      </c>
      <c r="U2" s="54">
        <f>'Leaderboard Round 1'!U2</f>
        <v>4</v>
      </c>
      <c r="V2" s="54">
        <f>'Leaderboard Round 1'!V2</f>
        <v>36</v>
      </c>
      <c r="W2" s="54">
        <f>'Leaderboard Round 1'!W2</f>
        <v>72</v>
      </c>
      <c r="X2" s="55">
        <v>72.0</v>
      </c>
      <c r="Y2" s="55">
        <v>72.0</v>
      </c>
      <c r="Z2" s="55"/>
      <c r="AA2" s="47">
        <v>142.0</v>
      </c>
    </row>
    <row r="3">
      <c r="A3" s="54">
        <f>'Leaderboard Round 1'!A3</f>
        <v>1</v>
      </c>
      <c r="B3" s="56" t="str">
        <f>'Leaderboard Round 1'!B62</f>
        <v>Carson Towey</v>
      </c>
      <c r="C3" s="56">
        <f>'Leaderboard Round 2'!C62</f>
        <v>4</v>
      </c>
      <c r="D3" s="56">
        <f>'Leaderboard Round 2'!D62</f>
        <v>6</v>
      </c>
      <c r="E3" s="56">
        <f>'Leaderboard Round 2'!E62</f>
        <v>3</v>
      </c>
      <c r="F3" s="56">
        <f>'Leaderboard Round 2'!F62</f>
        <v>5</v>
      </c>
      <c r="G3" s="56">
        <f>'Leaderboard Round 2'!G62</f>
        <v>4</v>
      </c>
      <c r="H3" s="56">
        <f>'Leaderboard Round 2'!H62</f>
        <v>4</v>
      </c>
      <c r="I3" s="56">
        <f>'Leaderboard Round 2'!I62</f>
        <v>3</v>
      </c>
      <c r="J3" s="56">
        <f>'Leaderboard Round 2'!J62</f>
        <v>3</v>
      </c>
      <c r="K3" s="56">
        <f>'Leaderboard Round 2'!K62</f>
        <v>3</v>
      </c>
      <c r="L3" s="56">
        <f>'Leaderboard Round 2'!L62</f>
        <v>35</v>
      </c>
      <c r="M3" s="56">
        <f>'Leaderboard Round 2'!M62</f>
        <v>6</v>
      </c>
      <c r="N3" s="56">
        <f>'Leaderboard Round 2'!N62</f>
        <v>3</v>
      </c>
      <c r="O3" s="56">
        <f>'Leaderboard Round 2'!O62</f>
        <v>4</v>
      </c>
      <c r="P3" s="56">
        <f>'Leaderboard Round 2'!P62</f>
        <v>3</v>
      </c>
      <c r="Q3" s="56">
        <f>'Leaderboard Round 2'!Q62</f>
        <v>4</v>
      </c>
      <c r="R3" s="56">
        <f>'Leaderboard Round 2'!R62</f>
        <v>3</v>
      </c>
      <c r="S3" s="56">
        <f>'Leaderboard Round 2'!S62</f>
        <v>5</v>
      </c>
      <c r="T3" s="56">
        <f>'Leaderboard Round 2'!T62</f>
        <v>3</v>
      </c>
      <c r="U3" s="56">
        <f>'Leaderboard Round 2'!U62</f>
        <v>4</v>
      </c>
      <c r="V3" s="56">
        <f>'Leaderboard Round 2'!V62</f>
        <v>35</v>
      </c>
      <c r="W3" s="56">
        <f>'Leaderboard Round 2'!W62</f>
        <v>70</v>
      </c>
      <c r="X3" s="56">
        <v>73.0</v>
      </c>
      <c r="Y3" s="56">
        <v>70.0</v>
      </c>
      <c r="AA3" s="51">
        <f t="shared" ref="AA3:AA190" si="1">if(X3="","",X3+Y3+Z3)</f>
        <v>143</v>
      </c>
      <c r="AB3" s="51">
        <f t="shared" ref="AB3:AB190" si="2">if(AA3="","",AA3-$AA$2)</f>
        <v>1</v>
      </c>
    </row>
    <row r="4">
      <c r="A4" s="54">
        <f>'Leaderboard Round 1'!A4</f>
        <v>2</v>
      </c>
      <c r="B4" s="56" t="str">
        <f>'Leaderboard Round 1'!B64</f>
        <v>Carson Wampler</v>
      </c>
      <c r="C4" s="56">
        <f>'Leaderboard Round 2'!C64</f>
        <v>4</v>
      </c>
      <c r="D4" s="56">
        <f>'Leaderboard Round 2'!D64</f>
        <v>5</v>
      </c>
      <c r="E4" s="56">
        <f>'Leaderboard Round 2'!E64</f>
        <v>3</v>
      </c>
      <c r="F4" s="56">
        <f>'Leaderboard Round 2'!F64</f>
        <v>4</v>
      </c>
      <c r="G4" s="56">
        <f>'Leaderboard Round 2'!G64</f>
        <v>4</v>
      </c>
      <c r="H4" s="56">
        <f>'Leaderboard Round 2'!H64</f>
        <v>4</v>
      </c>
      <c r="I4" s="56">
        <f>'Leaderboard Round 2'!I64</f>
        <v>3</v>
      </c>
      <c r="J4" s="56">
        <f>'Leaderboard Round 2'!J64</f>
        <v>3</v>
      </c>
      <c r="K4" s="56">
        <f>'Leaderboard Round 2'!K64</f>
        <v>3</v>
      </c>
      <c r="L4" s="56">
        <f>'Leaderboard Round 2'!L64</f>
        <v>33</v>
      </c>
      <c r="M4" s="56">
        <f>'Leaderboard Round 2'!M64</f>
        <v>7</v>
      </c>
      <c r="N4" s="56">
        <f>'Leaderboard Round 2'!N64</f>
        <v>6</v>
      </c>
      <c r="O4" s="56">
        <f>'Leaderboard Round 2'!O64</f>
        <v>4</v>
      </c>
      <c r="P4" s="56">
        <f>'Leaderboard Round 2'!P64</f>
        <v>3</v>
      </c>
      <c r="Q4" s="56">
        <f>'Leaderboard Round 2'!Q64</f>
        <v>5</v>
      </c>
      <c r="R4" s="56">
        <f>'Leaderboard Round 2'!R64</f>
        <v>3</v>
      </c>
      <c r="S4" s="56">
        <f>'Leaderboard Round 2'!S64</f>
        <v>5</v>
      </c>
      <c r="T4" s="56">
        <f>'Leaderboard Round 2'!T64</f>
        <v>3</v>
      </c>
      <c r="U4" s="56">
        <f>'Leaderboard Round 2'!U64</f>
        <v>4</v>
      </c>
      <c r="V4" s="56">
        <f>'Leaderboard Round 2'!V64</f>
        <v>40</v>
      </c>
      <c r="W4" s="56">
        <f>'Leaderboard Round 2'!W64</f>
        <v>73</v>
      </c>
      <c r="X4" s="56">
        <v>73.0</v>
      </c>
      <c r="Y4" s="56">
        <v>73.0</v>
      </c>
      <c r="AA4" s="51">
        <f t="shared" si="1"/>
        <v>146</v>
      </c>
      <c r="AB4" s="51">
        <f t="shared" si="2"/>
        <v>4</v>
      </c>
    </row>
    <row r="5">
      <c r="A5" s="54">
        <f>'Leaderboard Round 1'!A5</f>
        <v>3</v>
      </c>
      <c r="B5" s="56" t="str">
        <f>'Leaderboard Round 1'!B70</f>
        <v>Sebastian Camacho</v>
      </c>
      <c r="C5" s="56">
        <f>'Leaderboard Round 2'!C70</f>
        <v>3</v>
      </c>
      <c r="D5" s="56">
        <f>'Leaderboard Round 2'!D70</f>
        <v>5</v>
      </c>
      <c r="E5" s="56">
        <f>'Leaderboard Round 2'!E70</f>
        <v>4</v>
      </c>
      <c r="F5" s="56">
        <f>'Leaderboard Round 2'!F70</f>
        <v>4</v>
      </c>
      <c r="G5" s="56">
        <f>'Leaderboard Round 2'!G70</f>
        <v>4</v>
      </c>
      <c r="H5" s="56">
        <f>'Leaderboard Round 2'!H70</f>
        <v>4</v>
      </c>
      <c r="I5" s="56">
        <f>'Leaderboard Round 2'!I70</f>
        <v>3</v>
      </c>
      <c r="J5" s="56">
        <f>'Leaderboard Round 2'!J70</f>
        <v>4</v>
      </c>
      <c r="K5" s="56">
        <f>'Leaderboard Round 2'!K70</f>
        <v>4</v>
      </c>
      <c r="L5" s="56">
        <f>'Leaderboard Round 2'!L70</f>
        <v>35</v>
      </c>
      <c r="M5" s="56">
        <f>'Leaderboard Round 2'!M70</f>
        <v>5</v>
      </c>
      <c r="N5" s="56">
        <f>'Leaderboard Round 2'!N70</f>
        <v>4</v>
      </c>
      <c r="O5" s="56">
        <f>'Leaderboard Round 2'!O70</f>
        <v>4</v>
      </c>
      <c r="P5" s="56">
        <f>'Leaderboard Round 2'!P70</f>
        <v>3</v>
      </c>
      <c r="Q5" s="56">
        <f>'Leaderboard Round 2'!Q70</f>
        <v>4</v>
      </c>
      <c r="R5" s="56">
        <f>'Leaderboard Round 2'!R70</f>
        <v>5</v>
      </c>
      <c r="S5" s="56">
        <f>'Leaderboard Round 2'!S70</f>
        <v>4</v>
      </c>
      <c r="T5" s="56">
        <f>'Leaderboard Round 2'!T70</f>
        <v>4</v>
      </c>
      <c r="U5" s="56">
        <f>'Leaderboard Round 2'!U70</f>
        <v>4</v>
      </c>
      <c r="V5" s="56">
        <f>'Leaderboard Round 2'!V70</f>
        <v>37</v>
      </c>
      <c r="W5" s="56">
        <f>'Leaderboard Round 2'!W70</f>
        <v>72</v>
      </c>
      <c r="X5" s="56">
        <v>74.0</v>
      </c>
      <c r="Y5" s="56">
        <v>72.0</v>
      </c>
      <c r="AA5" s="51">
        <f t="shared" si="1"/>
        <v>146</v>
      </c>
      <c r="AB5" s="51">
        <f t="shared" si="2"/>
        <v>4</v>
      </c>
    </row>
    <row r="6">
      <c r="A6" s="54">
        <f>'Leaderboard Round 1'!A6</f>
        <v>4</v>
      </c>
      <c r="B6" s="56" t="str">
        <f>'Leaderboard Round 1'!B65</f>
        <v>Andrew Arndorfer </v>
      </c>
      <c r="C6" s="56">
        <f>'Leaderboard Round 2'!C65</f>
        <v>5</v>
      </c>
      <c r="D6" s="56">
        <f>'Leaderboard Round 2'!D65</f>
        <v>5</v>
      </c>
      <c r="E6" s="56">
        <f>'Leaderboard Round 2'!E65</f>
        <v>3</v>
      </c>
      <c r="F6" s="56">
        <f>'Leaderboard Round 2'!F65</f>
        <v>5</v>
      </c>
      <c r="G6" s="56">
        <f>'Leaderboard Round 2'!G65</f>
        <v>5</v>
      </c>
      <c r="H6" s="56">
        <f>'Leaderboard Round 2'!H65</f>
        <v>5</v>
      </c>
      <c r="I6" s="56">
        <f>'Leaderboard Round 2'!I65</f>
        <v>3</v>
      </c>
      <c r="J6" s="56">
        <f>'Leaderboard Round 2'!J65</f>
        <v>5</v>
      </c>
      <c r="K6" s="56">
        <f>'Leaderboard Round 2'!K65</f>
        <v>4</v>
      </c>
      <c r="L6" s="56">
        <f>'Leaderboard Round 2'!L65</f>
        <v>40</v>
      </c>
      <c r="M6" s="56">
        <f>'Leaderboard Round 2'!M65</f>
        <v>5</v>
      </c>
      <c r="N6" s="56">
        <f>'Leaderboard Round 2'!N65</f>
        <v>4</v>
      </c>
      <c r="O6" s="56">
        <f>'Leaderboard Round 2'!O65</f>
        <v>6</v>
      </c>
      <c r="P6" s="56">
        <f>'Leaderboard Round 2'!P65</f>
        <v>3</v>
      </c>
      <c r="Q6" s="56">
        <f>'Leaderboard Round 2'!Q65</f>
        <v>4</v>
      </c>
      <c r="R6" s="56">
        <f>'Leaderboard Round 2'!R65</f>
        <v>4</v>
      </c>
      <c r="S6" s="56">
        <f>'Leaderboard Round 2'!S65</f>
        <v>4</v>
      </c>
      <c r="T6" s="56">
        <f>'Leaderboard Round 2'!T65</f>
        <v>3</v>
      </c>
      <c r="U6" s="56">
        <f>'Leaderboard Round 2'!U65</f>
        <v>5</v>
      </c>
      <c r="V6" s="56">
        <f>'Leaderboard Round 2'!V65</f>
        <v>38</v>
      </c>
      <c r="W6" s="56">
        <f>'Leaderboard Round 2'!W65</f>
        <v>78</v>
      </c>
      <c r="X6" s="56">
        <v>69.0</v>
      </c>
      <c r="Y6" s="56">
        <v>78.0</v>
      </c>
      <c r="AA6" s="51">
        <f t="shared" si="1"/>
        <v>147</v>
      </c>
      <c r="AB6" s="51">
        <f t="shared" si="2"/>
        <v>5</v>
      </c>
    </row>
    <row r="7">
      <c r="A7" s="54">
        <f>'Leaderboard Round 1'!A7</f>
        <v>5</v>
      </c>
      <c r="B7" s="56" t="str">
        <f>'Leaderboard Round 1'!B16</f>
        <v>Julius Kroell</v>
      </c>
      <c r="C7" s="56">
        <f>'Leaderboard Round 2'!C16</f>
        <v>4</v>
      </c>
      <c r="D7" s="56">
        <f>'Leaderboard Round 2'!D16</f>
        <v>6</v>
      </c>
      <c r="E7" s="56">
        <f>'Leaderboard Round 2'!E16</f>
        <v>3</v>
      </c>
      <c r="F7" s="56">
        <f>'Leaderboard Round 2'!F16</f>
        <v>4</v>
      </c>
      <c r="G7" s="56">
        <f>'Leaderboard Round 2'!G16</f>
        <v>4</v>
      </c>
      <c r="H7" s="56">
        <f>'Leaderboard Round 2'!H16</f>
        <v>5</v>
      </c>
      <c r="I7" s="56">
        <f>'Leaderboard Round 2'!I16</f>
        <v>3</v>
      </c>
      <c r="J7" s="56">
        <f>'Leaderboard Round 2'!J16</f>
        <v>5</v>
      </c>
      <c r="K7" s="56">
        <f>'Leaderboard Round 2'!K16</f>
        <v>4</v>
      </c>
      <c r="L7" s="56">
        <f>'Leaderboard Round 2'!L16</f>
        <v>38</v>
      </c>
      <c r="M7" s="56">
        <f>'Leaderboard Round 2'!M16</f>
        <v>6</v>
      </c>
      <c r="N7" s="56">
        <f>'Leaderboard Round 2'!N16</f>
        <v>3</v>
      </c>
      <c r="O7" s="56">
        <f>'Leaderboard Round 2'!O16</f>
        <v>4</v>
      </c>
      <c r="P7" s="56">
        <f>'Leaderboard Round 2'!P16</f>
        <v>3</v>
      </c>
      <c r="Q7" s="56">
        <f>'Leaderboard Round 2'!Q16</f>
        <v>4</v>
      </c>
      <c r="R7" s="56">
        <f>'Leaderboard Round 2'!R16</f>
        <v>4</v>
      </c>
      <c r="S7" s="56">
        <f>'Leaderboard Round 2'!S16</f>
        <v>6</v>
      </c>
      <c r="T7" s="56">
        <f>'Leaderboard Round 2'!T16</f>
        <v>3</v>
      </c>
      <c r="U7" s="56">
        <f>'Leaderboard Round 2'!U16</f>
        <v>5</v>
      </c>
      <c r="V7" s="56">
        <f>'Leaderboard Round 2'!V16</f>
        <v>38</v>
      </c>
      <c r="W7" s="56">
        <f>'Leaderboard Round 2'!W16</f>
        <v>76</v>
      </c>
      <c r="X7" s="56">
        <v>71.0</v>
      </c>
      <c r="Y7" s="56">
        <v>76.0</v>
      </c>
      <c r="AA7" s="51">
        <f t="shared" si="1"/>
        <v>147</v>
      </c>
      <c r="AB7" s="51">
        <f t="shared" si="2"/>
        <v>5</v>
      </c>
    </row>
    <row r="8">
      <c r="A8" s="54">
        <f>'Leaderboard Round 1'!A8</f>
        <v>6</v>
      </c>
      <c r="B8" s="56" t="str">
        <f>'Leaderboard Round 1'!B14</f>
        <v>Jacob Montano</v>
      </c>
      <c r="C8" s="56">
        <f>'Leaderboard Round 2'!C14</f>
        <v>4</v>
      </c>
      <c r="D8" s="56">
        <f>'Leaderboard Round 2'!D14</f>
        <v>6</v>
      </c>
      <c r="E8" s="56">
        <f>'Leaderboard Round 2'!E14</f>
        <v>3</v>
      </c>
      <c r="F8" s="56">
        <f>'Leaderboard Round 2'!F14</f>
        <v>5</v>
      </c>
      <c r="G8" s="56">
        <f>'Leaderboard Round 2'!G14</f>
        <v>4</v>
      </c>
      <c r="H8" s="56">
        <f>'Leaderboard Round 2'!H14</f>
        <v>3</v>
      </c>
      <c r="I8" s="56">
        <f>'Leaderboard Round 2'!I14</f>
        <v>3</v>
      </c>
      <c r="J8" s="56">
        <f>'Leaderboard Round 2'!J14</f>
        <v>4</v>
      </c>
      <c r="K8" s="56">
        <f>'Leaderboard Round 2'!K14</f>
        <v>4</v>
      </c>
      <c r="L8" s="56">
        <f>'Leaderboard Round 2'!L14</f>
        <v>36</v>
      </c>
      <c r="M8" s="56">
        <f>'Leaderboard Round 2'!M14</f>
        <v>6</v>
      </c>
      <c r="N8" s="56">
        <f>'Leaderboard Round 2'!N14</f>
        <v>4</v>
      </c>
      <c r="O8" s="56">
        <f>'Leaderboard Round 2'!O14</f>
        <v>5</v>
      </c>
      <c r="P8" s="56">
        <f>'Leaderboard Round 2'!P14</f>
        <v>3</v>
      </c>
      <c r="Q8" s="56">
        <f>'Leaderboard Round 2'!Q14</f>
        <v>4</v>
      </c>
      <c r="R8" s="56">
        <f>'Leaderboard Round 2'!R14</f>
        <v>4</v>
      </c>
      <c r="S8" s="56">
        <f>'Leaderboard Round 2'!S14</f>
        <v>5</v>
      </c>
      <c r="T8" s="56">
        <f>'Leaderboard Round 2'!T14</f>
        <v>4</v>
      </c>
      <c r="U8" s="56">
        <f>'Leaderboard Round 2'!U14</f>
        <v>4</v>
      </c>
      <c r="V8" s="56">
        <f>'Leaderboard Round 2'!V14</f>
        <v>39</v>
      </c>
      <c r="W8" s="56">
        <f>'Leaderboard Round 2'!W14</f>
        <v>75</v>
      </c>
      <c r="X8" s="56">
        <v>72.0</v>
      </c>
      <c r="Y8" s="56">
        <v>75.0</v>
      </c>
      <c r="AA8" s="51">
        <f t="shared" si="1"/>
        <v>147</v>
      </c>
      <c r="AB8" s="51">
        <f t="shared" si="2"/>
        <v>5</v>
      </c>
    </row>
    <row r="9">
      <c r="A9" s="54">
        <f>'Leaderboard Round 1'!A9</f>
        <v>7</v>
      </c>
      <c r="B9" s="56" t="str">
        <f>'Leaderboard Round 1'!B13</f>
        <v>Jaeden Ellis</v>
      </c>
      <c r="C9" s="56">
        <f>'Leaderboard Round 2'!C13</f>
        <v>4</v>
      </c>
      <c r="D9" s="56">
        <f>'Leaderboard Round 2'!D13</f>
        <v>5</v>
      </c>
      <c r="E9" s="56">
        <f>'Leaderboard Round 2'!E13</f>
        <v>3</v>
      </c>
      <c r="F9" s="56">
        <f>'Leaderboard Round 2'!F13</f>
        <v>4</v>
      </c>
      <c r="G9" s="56">
        <f>'Leaderboard Round 2'!G13</f>
        <v>3</v>
      </c>
      <c r="H9" s="56">
        <f>'Leaderboard Round 2'!H13</f>
        <v>4</v>
      </c>
      <c r="I9" s="56">
        <f>'Leaderboard Round 2'!I13</f>
        <v>3</v>
      </c>
      <c r="J9" s="56">
        <f>'Leaderboard Round 2'!J13</f>
        <v>4</v>
      </c>
      <c r="K9" s="56">
        <f>'Leaderboard Round 2'!K13</f>
        <v>4</v>
      </c>
      <c r="L9" s="56">
        <f>'Leaderboard Round 2'!L13</f>
        <v>34</v>
      </c>
      <c r="M9" s="56">
        <f>'Leaderboard Round 2'!M13</f>
        <v>5</v>
      </c>
      <c r="N9" s="56">
        <f>'Leaderboard Round 2'!N13</f>
        <v>6</v>
      </c>
      <c r="O9" s="56">
        <f>'Leaderboard Round 2'!O13</f>
        <v>3</v>
      </c>
      <c r="P9" s="56">
        <f>'Leaderboard Round 2'!P13</f>
        <v>4</v>
      </c>
      <c r="Q9" s="56">
        <f>'Leaderboard Round 2'!Q13</f>
        <v>5</v>
      </c>
      <c r="R9" s="56">
        <f>'Leaderboard Round 2'!R13</f>
        <v>5</v>
      </c>
      <c r="S9" s="56">
        <f>'Leaderboard Round 2'!S13</f>
        <v>5</v>
      </c>
      <c r="T9" s="56">
        <f>'Leaderboard Round 2'!T13</f>
        <v>3</v>
      </c>
      <c r="U9" s="56">
        <f>'Leaderboard Round 2'!U13</f>
        <v>4</v>
      </c>
      <c r="V9" s="56">
        <f>'Leaderboard Round 2'!V13</f>
        <v>40</v>
      </c>
      <c r="W9" s="56">
        <f>'Leaderboard Round 2'!W13</f>
        <v>74</v>
      </c>
      <c r="X9" s="56">
        <v>74.0</v>
      </c>
      <c r="Y9" s="56">
        <v>74.0</v>
      </c>
      <c r="AA9" s="51">
        <f t="shared" si="1"/>
        <v>148</v>
      </c>
      <c r="AB9" s="51">
        <f t="shared" si="2"/>
        <v>6</v>
      </c>
    </row>
    <row r="10">
      <c r="A10" s="54">
        <f>'Leaderboard Round 1'!A10</f>
        <v>8</v>
      </c>
      <c r="B10" s="56" t="str">
        <f>'Leaderboard Round 1'!B9</f>
        <v>Jax Brewer</v>
      </c>
      <c r="C10" s="56">
        <f>'Leaderboard Round 2'!C9</f>
        <v>5</v>
      </c>
      <c r="D10" s="56">
        <f>'Leaderboard Round 2'!D9</f>
        <v>5</v>
      </c>
      <c r="E10" s="56">
        <f>'Leaderboard Round 2'!E9</f>
        <v>2</v>
      </c>
      <c r="F10" s="56">
        <f>'Leaderboard Round 2'!F9</f>
        <v>4</v>
      </c>
      <c r="G10" s="56">
        <f>'Leaderboard Round 2'!G9</f>
        <v>3</v>
      </c>
      <c r="H10" s="56">
        <f>'Leaderboard Round 2'!H9</f>
        <v>5</v>
      </c>
      <c r="I10" s="56">
        <f>'Leaderboard Round 2'!I9</f>
        <v>3</v>
      </c>
      <c r="J10" s="56">
        <f>'Leaderboard Round 2'!J9</f>
        <v>5</v>
      </c>
      <c r="K10" s="56">
        <f>'Leaderboard Round 2'!K9</f>
        <v>3</v>
      </c>
      <c r="L10" s="56">
        <f>'Leaderboard Round 2'!L9</f>
        <v>35</v>
      </c>
      <c r="M10" s="56">
        <f>'Leaderboard Round 2'!M9</f>
        <v>7</v>
      </c>
      <c r="N10" s="56">
        <f>'Leaderboard Round 2'!N9</f>
        <v>4</v>
      </c>
      <c r="O10" s="56">
        <f>'Leaderboard Round 2'!O9</f>
        <v>4</v>
      </c>
      <c r="P10" s="56">
        <f>'Leaderboard Round 2'!P9</f>
        <v>4</v>
      </c>
      <c r="Q10" s="56">
        <f>'Leaderboard Round 2'!Q9</f>
        <v>4</v>
      </c>
      <c r="R10" s="56">
        <f>'Leaderboard Round 2'!R9</f>
        <v>4</v>
      </c>
      <c r="S10" s="56">
        <f>'Leaderboard Round 2'!S9</f>
        <v>4</v>
      </c>
      <c r="T10" s="56">
        <f>'Leaderboard Round 2'!T9</f>
        <v>3</v>
      </c>
      <c r="U10" s="56">
        <f>'Leaderboard Round 2'!U9</f>
        <v>4</v>
      </c>
      <c r="V10" s="56">
        <f>'Leaderboard Round 2'!V9</f>
        <v>38</v>
      </c>
      <c r="W10" s="56">
        <f>'Leaderboard Round 2'!W9</f>
        <v>73</v>
      </c>
      <c r="X10" s="56">
        <v>75.0</v>
      </c>
      <c r="Y10" s="56">
        <v>73.0</v>
      </c>
      <c r="AA10" s="51">
        <f t="shared" si="1"/>
        <v>148</v>
      </c>
      <c r="AB10" s="51">
        <f t="shared" si="2"/>
        <v>6</v>
      </c>
    </row>
    <row r="11">
      <c r="A11" s="54">
        <f>'Leaderboard Round 1'!A11</f>
        <v>9</v>
      </c>
      <c r="B11" s="56" t="str">
        <f>'Leaderboard Round 1'!B25</f>
        <v>Caleb Smith</v>
      </c>
      <c r="C11" s="56">
        <f>'Leaderboard Round 2'!C25</f>
        <v>4</v>
      </c>
      <c r="D11" s="56">
        <f>'Leaderboard Round 2'!D25</f>
        <v>5</v>
      </c>
      <c r="E11" s="56">
        <f>'Leaderboard Round 2'!E25</f>
        <v>3</v>
      </c>
      <c r="F11" s="56">
        <f>'Leaderboard Round 2'!F25</f>
        <v>5</v>
      </c>
      <c r="G11" s="56">
        <f>'Leaderboard Round 2'!G25</f>
        <v>4</v>
      </c>
      <c r="H11" s="56">
        <f>'Leaderboard Round 2'!H25</f>
        <v>6</v>
      </c>
      <c r="I11" s="56">
        <f>'Leaderboard Round 2'!I25</f>
        <v>4</v>
      </c>
      <c r="J11" s="56">
        <f>'Leaderboard Round 2'!J25</f>
        <v>3</v>
      </c>
      <c r="K11" s="56">
        <f>'Leaderboard Round 2'!K25</f>
        <v>4</v>
      </c>
      <c r="L11" s="56">
        <f>'Leaderboard Round 2'!L25</f>
        <v>38</v>
      </c>
      <c r="M11" s="56">
        <f>'Leaderboard Round 2'!M25</f>
        <v>6</v>
      </c>
      <c r="N11" s="56">
        <f>'Leaderboard Round 2'!N25</f>
        <v>5</v>
      </c>
      <c r="O11" s="56">
        <f>'Leaderboard Round 2'!O25</f>
        <v>4</v>
      </c>
      <c r="P11" s="56">
        <f>'Leaderboard Round 2'!P25</f>
        <v>2</v>
      </c>
      <c r="Q11" s="56">
        <f>'Leaderboard Round 2'!Q25</f>
        <v>3</v>
      </c>
      <c r="R11" s="56">
        <f>'Leaderboard Round 2'!R25</f>
        <v>4</v>
      </c>
      <c r="S11" s="56">
        <f>'Leaderboard Round 2'!S25</f>
        <v>4</v>
      </c>
      <c r="T11" s="56">
        <f>'Leaderboard Round 2'!T25</f>
        <v>2</v>
      </c>
      <c r="U11" s="56">
        <f>'Leaderboard Round 2'!U25</f>
        <v>4</v>
      </c>
      <c r="V11" s="56">
        <f>'Leaderboard Round 2'!V25</f>
        <v>34</v>
      </c>
      <c r="W11" s="56">
        <f>'Leaderboard Round 2'!W25</f>
        <v>72</v>
      </c>
      <c r="X11" s="56">
        <v>76.0</v>
      </c>
      <c r="Y11" s="56">
        <v>72.0</v>
      </c>
      <c r="AA11" s="51">
        <f t="shared" si="1"/>
        <v>148</v>
      </c>
      <c r="AB11" s="51">
        <f t="shared" si="2"/>
        <v>6</v>
      </c>
    </row>
    <row r="12">
      <c r="A12" s="54">
        <f>'Leaderboard Round 1'!A12</f>
        <v>10</v>
      </c>
      <c r="B12" s="56" t="str">
        <f>'Leaderboard Round 1'!B61</f>
        <v>Mason Collins</v>
      </c>
      <c r="C12" s="56">
        <f>'Leaderboard Round 2'!C61</f>
        <v>4</v>
      </c>
      <c r="D12" s="56">
        <f>'Leaderboard Round 2'!D61</f>
        <v>5</v>
      </c>
      <c r="E12" s="56">
        <f>'Leaderboard Round 2'!E61</f>
        <v>3</v>
      </c>
      <c r="F12" s="56">
        <f>'Leaderboard Round 2'!F61</f>
        <v>6</v>
      </c>
      <c r="G12" s="56">
        <f>'Leaderboard Round 2'!G61</f>
        <v>6</v>
      </c>
      <c r="H12" s="56">
        <f>'Leaderboard Round 2'!H61</f>
        <v>3</v>
      </c>
      <c r="I12" s="56">
        <f>'Leaderboard Round 2'!I61</f>
        <v>3</v>
      </c>
      <c r="J12" s="56">
        <f>'Leaderboard Round 2'!J61</f>
        <v>5</v>
      </c>
      <c r="K12" s="56">
        <f>'Leaderboard Round 2'!K61</f>
        <v>4</v>
      </c>
      <c r="L12" s="56">
        <f>'Leaderboard Round 2'!L61</f>
        <v>39</v>
      </c>
      <c r="M12" s="56">
        <f>'Leaderboard Round 2'!M61</f>
        <v>6</v>
      </c>
      <c r="N12" s="56">
        <f>'Leaderboard Round 2'!N61</f>
        <v>5</v>
      </c>
      <c r="O12" s="56">
        <f>'Leaderboard Round 2'!O61</f>
        <v>4</v>
      </c>
      <c r="P12" s="56">
        <f>'Leaderboard Round 2'!P61</f>
        <v>3</v>
      </c>
      <c r="Q12" s="56">
        <f>'Leaderboard Round 2'!Q61</f>
        <v>5</v>
      </c>
      <c r="R12" s="56">
        <f>'Leaderboard Round 2'!R61</f>
        <v>4</v>
      </c>
      <c r="S12" s="56">
        <f>'Leaderboard Round 2'!S61</f>
        <v>4</v>
      </c>
      <c r="T12" s="56">
        <f>'Leaderboard Round 2'!T61</f>
        <v>3</v>
      </c>
      <c r="U12" s="56">
        <f>'Leaderboard Round 2'!U61</f>
        <v>5</v>
      </c>
      <c r="V12" s="56">
        <f>'Leaderboard Round 2'!V61</f>
        <v>39</v>
      </c>
      <c r="W12" s="56">
        <f>'Leaderboard Round 2'!W61</f>
        <v>78</v>
      </c>
      <c r="X12" s="56">
        <v>71.0</v>
      </c>
      <c r="Y12" s="56">
        <v>78.0</v>
      </c>
      <c r="AA12" s="51">
        <f t="shared" si="1"/>
        <v>149</v>
      </c>
      <c r="AB12" s="51">
        <f t="shared" si="2"/>
        <v>7</v>
      </c>
    </row>
    <row r="13">
      <c r="A13" s="54">
        <f>'Leaderboard Round 1'!A13</f>
        <v>11</v>
      </c>
      <c r="B13" s="56" t="str">
        <f>'Leaderboard Round 1'!B21</f>
        <v>Cooper Hardison</v>
      </c>
      <c r="C13" s="56">
        <f>'Leaderboard Round 2'!C21</f>
        <v>3</v>
      </c>
      <c r="D13" s="56">
        <f>'Leaderboard Round 2'!D21</f>
        <v>5</v>
      </c>
      <c r="E13" s="56">
        <f>'Leaderboard Round 2'!E21</f>
        <v>4</v>
      </c>
      <c r="F13" s="56">
        <f>'Leaderboard Round 2'!F21</f>
        <v>6</v>
      </c>
      <c r="G13" s="56">
        <f>'Leaderboard Round 2'!G21</f>
        <v>4</v>
      </c>
      <c r="H13" s="56">
        <f>'Leaderboard Round 2'!H21</f>
        <v>6</v>
      </c>
      <c r="I13" s="56">
        <f>'Leaderboard Round 2'!I21</f>
        <v>3</v>
      </c>
      <c r="J13" s="56">
        <f>'Leaderboard Round 2'!J21</f>
        <v>4</v>
      </c>
      <c r="K13" s="56">
        <f>'Leaderboard Round 2'!K21</f>
        <v>4</v>
      </c>
      <c r="L13" s="56">
        <f>'Leaderboard Round 2'!L21</f>
        <v>39</v>
      </c>
      <c r="M13" s="56">
        <f>'Leaderboard Round 2'!M21</f>
        <v>6</v>
      </c>
      <c r="N13" s="56">
        <f>'Leaderboard Round 2'!N21</f>
        <v>5</v>
      </c>
      <c r="O13" s="56">
        <f>'Leaderboard Round 2'!O21</f>
        <v>3</v>
      </c>
      <c r="P13" s="56">
        <f>'Leaderboard Round 2'!P21</f>
        <v>3</v>
      </c>
      <c r="Q13" s="56">
        <f>'Leaderboard Round 2'!Q21</f>
        <v>5</v>
      </c>
      <c r="R13" s="56">
        <f>'Leaderboard Round 2'!R21</f>
        <v>4</v>
      </c>
      <c r="S13" s="56">
        <f>'Leaderboard Round 2'!S21</f>
        <v>5</v>
      </c>
      <c r="T13" s="56">
        <f>'Leaderboard Round 2'!T21</f>
        <v>3</v>
      </c>
      <c r="U13" s="56">
        <f>'Leaderboard Round 2'!U21</f>
        <v>3</v>
      </c>
      <c r="V13" s="56">
        <f>'Leaderboard Round 2'!V21</f>
        <v>37</v>
      </c>
      <c r="W13" s="56">
        <f>'Leaderboard Round 2'!W21</f>
        <v>76</v>
      </c>
      <c r="X13" s="56">
        <v>73.0</v>
      </c>
      <c r="Y13" s="56">
        <v>76.0</v>
      </c>
      <c r="AA13" s="51">
        <f t="shared" si="1"/>
        <v>149</v>
      </c>
      <c r="AB13" s="51">
        <f t="shared" si="2"/>
        <v>7</v>
      </c>
    </row>
    <row r="14">
      <c r="A14" s="54">
        <f>'Leaderboard Round 1'!A14</f>
        <v>12</v>
      </c>
      <c r="B14" s="56" t="str">
        <f>'Leaderboard Round 1'!B15</f>
        <v>Will Giger</v>
      </c>
      <c r="C14" s="56">
        <f>'Leaderboard Round 2'!C15</f>
        <v>4</v>
      </c>
      <c r="D14" s="56">
        <f>'Leaderboard Round 2'!D15</f>
        <v>5</v>
      </c>
      <c r="E14" s="56">
        <f>'Leaderboard Round 2'!E15</f>
        <v>4</v>
      </c>
      <c r="F14" s="56">
        <f>'Leaderboard Round 2'!F15</f>
        <v>5</v>
      </c>
      <c r="G14" s="56">
        <f>'Leaderboard Round 2'!G15</f>
        <v>4</v>
      </c>
      <c r="H14" s="56">
        <f>'Leaderboard Round 2'!H15</f>
        <v>4</v>
      </c>
      <c r="I14" s="56">
        <f>'Leaderboard Round 2'!I15</f>
        <v>4</v>
      </c>
      <c r="J14" s="56">
        <f>'Leaderboard Round 2'!J15</f>
        <v>4</v>
      </c>
      <c r="K14" s="56">
        <f>'Leaderboard Round 2'!K15</f>
        <v>4</v>
      </c>
      <c r="L14" s="56">
        <f>'Leaderboard Round 2'!L15</f>
        <v>38</v>
      </c>
      <c r="M14" s="56">
        <f>'Leaderboard Round 2'!M15</f>
        <v>6</v>
      </c>
      <c r="N14" s="56">
        <f>'Leaderboard Round 2'!N15</f>
        <v>4</v>
      </c>
      <c r="O14" s="56">
        <f>'Leaderboard Round 2'!O15</f>
        <v>4</v>
      </c>
      <c r="P14" s="56">
        <f>'Leaderboard Round 2'!P15</f>
        <v>3</v>
      </c>
      <c r="Q14" s="56">
        <f>'Leaderboard Round 2'!Q15</f>
        <v>4</v>
      </c>
      <c r="R14" s="56">
        <f>'Leaderboard Round 2'!R15</f>
        <v>4</v>
      </c>
      <c r="S14" s="56">
        <f>'Leaderboard Round 2'!S15</f>
        <v>6</v>
      </c>
      <c r="T14" s="56">
        <f>'Leaderboard Round 2'!T15</f>
        <v>3</v>
      </c>
      <c r="U14" s="56">
        <f>'Leaderboard Round 2'!U15</f>
        <v>5</v>
      </c>
      <c r="V14" s="56">
        <f>'Leaderboard Round 2'!V15</f>
        <v>39</v>
      </c>
      <c r="W14" s="56">
        <f>'Leaderboard Round 2'!W15</f>
        <v>77</v>
      </c>
      <c r="X14" s="56">
        <v>73.0</v>
      </c>
      <c r="Y14" s="56">
        <v>77.0</v>
      </c>
      <c r="AA14" s="51">
        <f t="shared" si="1"/>
        <v>150</v>
      </c>
      <c r="AB14" s="51">
        <f t="shared" si="2"/>
        <v>8</v>
      </c>
    </row>
    <row r="15">
      <c r="A15" s="54">
        <f>'Leaderboard Round 1'!A15</f>
        <v>13</v>
      </c>
      <c r="B15" s="56" t="str">
        <f>'Leaderboard Round 1'!B33</f>
        <v>Luke O'Dell</v>
      </c>
      <c r="C15" s="56">
        <f>'Leaderboard Round 2'!C33</f>
        <v>5</v>
      </c>
      <c r="D15" s="56">
        <f>'Leaderboard Round 2'!D33</f>
        <v>5</v>
      </c>
      <c r="E15" s="56">
        <f>'Leaderboard Round 2'!E33</f>
        <v>3</v>
      </c>
      <c r="F15" s="56">
        <f>'Leaderboard Round 2'!F33</f>
        <v>5</v>
      </c>
      <c r="G15" s="56">
        <f>'Leaderboard Round 2'!G33</f>
        <v>5</v>
      </c>
      <c r="H15" s="56">
        <f>'Leaderboard Round 2'!H33</f>
        <v>4</v>
      </c>
      <c r="I15" s="56">
        <f>'Leaderboard Round 2'!I33</f>
        <v>3</v>
      </c>
      <c r="J15" s="56">
        <f>'Leaderboard Round 2'!J33</f>
        <v>4</v>
      </c>
      <c r="K15" s="56">
        <f>'Leaderboard Round 2'!K33</f>
        <v>4</v>
      </c>
      <c r="L15" s="56">
        <f>'Leaderboard Round 2'!L33</f>
        <v>38</v>
      </c>
      <c r="M15" s="56">
        <f>'Leaderboard Round 2'!M33</f>
        <v>6</v>
      </c>
      <c r="N15" s="56">
        <f>'Leaderboard Round 2'!N33</f>
        <v>4</v>
      </c>
      <c r="O15" s="56">
        <f>'Leaderboard Round 2'!O33</f>
        <v>3</v>
      </c>
      <c r="P15" s="56">
        <f>'Leaderboard Round 2'!P33</f>
        <v>3</v>
      </c>
      <c r="Q15" s="56">
        <f>'Leaderboard Round 2'!Q33</f>
        <v>3</v>
      </c>
      <c r="R15" s="56">
        <f>'Leaderboard Round 2'!R33</f>
        <v>4</v>
      </c>
      <c r="S15" s="56">
        <f>'Leaderboard Round 2'!S33</f>
        <v>6</v>
      </c>
      <c r="T15" s="56">
        <f>'Leaderboard Round 2'!T33</f>
        <v>3</v>
      </c>
      <c r="U15" s="56">
        <f>'Leaderboard Round 2'!U33</f>
        <v>6</v>
      </c>
      <c r="V15" s="56">
        <f>'Leaderboard Round 2'!V33</f>
        <v>38</v>
      </c>
      <c r="W15" s="56">
        <f>'Leaderboard Round 2'!W33</f>
        <v>76</v>
      </c>
      <c r="X15" s="56">
        <v>74.0</v>
      </c>
      <c r="Y15" s="56">
        <v>76.0</v>
      </c>
      <c r="AA15" s="51">
        <f t="shared" si="1"/>
        <v>150</v>
      </c>
      <c r="AB15" s="51">
        <f t="shared" si="2"/>
        <v>8</v>
      </c>
    </row>
    <row r="16">
      <c r="A16" s="54">
        <f>'Leaderboard Round 1'!A16</f>
        <v>14</v>
      </c>
      <c r="B16" s="56" t="str">
        <f>'Leaderboard Round 1'!B76</f>
        <v>Ethan Chapman</v>
      </c>
      <c r="C16" s="56">
        <f>'Leaderboard Round 2'!C76</f>
        <v>5</v>
      </c>
      <c r="D16" s="56">
        <f>'Leaderboard Round 2'!D76</f>
        <v>5</v>
      </c>
      <c r="E16" s="56">
        <f>'Leaderboard Round 2'!E76</f>
        <v>3</v>
      </c>
      <c r="F16" s="56">
        <f>'Leaderboard Round 2'!F76</f>
        <v>5</v>
      </c>
      <c r="G16" s="56">
        <f>'Leaderboard Round 2'!G76</f>
        <v>4</v>
      </c>
      <c r="H16" s="56">
        <f>'Leaderboard Round 2'!H76</f>
        <v>4</v>
      </c>
      <c r="I16" s="56">
        <f>'Leaderboard Round 2'!I76</f>
        <v>3</v>
      </c>
      <c r="J16" s="56">
        <f>'Leaderboard Round 2'!J76</f>
        <v>4</v>
      </c>
      <c r="K16" s="56">
        <f>'Leaderboard Round 2'!K76</f>
        <v>4</v>
      </c>
      <c r="L16" s="56">
        <f>'Leaderboard Round 2'!L76</f>
        <v>37</v>
      </c>
      <c r="M16" s="56">
        <f>'Leaderboard Round 2'!M76</f>
        <v>5</v>
      </c>
      <c r="N16" s="56">
        <f>'Leaderboard Round 2'!N76</f>
        <v>5</v>
      </c>
      <c r="O16" s="56">
        <f>'Leaderboard Round 2'!O76</f>
        <v>3</v>
      </c>
      <c r="P16" s="56">
        <f>'Leaderboard Round 2'!P76</f>
        <v>4</v>
      </c>
      <c r="Q16" s="56">
        <f>'Leaderboard Round 2'!Q76</f>
        <v>4</v>
      </c>
      <c r="R16" s="56">
        <f>'Leaderboard Round 2'!R76</f>
        <v>4</v>
      </c>
      <c r="S16" s="56">
        <f>'Leaderboard Round 2'!S76</f>
        <v>6</v>
      </c>
      <c r="T16" s="56">
        <f>'Leaderboard Round 2'!T76</f>
        <v>3</v>
      </c>
      <c r="U16" s="56">
        <f>'Leaderboard Round 2'!U76</f>
        <v>4</v>
      </c>
      <c r="V16" s="56">
        <f>'Leaderboard Round 2'!V76</f>
        <v>38</v>
      </c>
      <c r="W16" s="56">
        <f>'Leaderboard Round 2'!W76</f>
        <v>75</v>
      </c>
      <c r="X16" s="56">
        <v>75.0</v>
      </c>
      <c r="Y16" s="56">
        <v>75.0</v>
      </c>
      <c r="AA16" s="51">
        <f t="shared" si="1"/>
        <v>150</v>
      </c>
      <c r="AB16" s="51">
        <f t="shared" si="2"/>
        <v>8</v>
      </c>
    </row>
    <row r="17">
      <c r="A17" s="54">
        <f>'Leaderboard Round 1'!A17</f>
        <v>15</v>
      </c>
      <c r="B17" s="56" t="str">
        <f>'Leaderboard Round 1'!B74</f>
        <v>Ethan Brumbaugh</v>
      </c>
      <c r="C17" s="56">
        <f>'Leaderboard Round 2'!C74</f>
        <v>5</v>
      </c>
      <c r="D17" s="56">
        <f>'Leaderboard Round 2'!D74</f>
        <v>6</v>
      </c>
      <c r="E17" s="56">
        <f>'Leaderboard Round 2'!E74</f>
        <v>2</v>
      </c>
      <c r="F17" s="56">
        <f>'Leaderboard Round 2'!F74</f>
        <v>5</v>
      </c>
      <c r="G17" s="56">
        <f>'Leaderboard Round 2'!G74</f>
        <v>5</v>
      </c>
      <c r="H17" s="56">
        <f>'Leaderboard Round 2'!H74</f>
        <v>5</v>
      </c>
      <c r="I17" s="56">
        <f>'Leaderboard Round 2'!I74</f>
        <v>3</v>
      </c>
      <c r="J17" s="56">
        <f>'Leaderboard Round 2'!J74</f>
        <v>4</v>
      </c>
      <c r="K17" s="56">
        <f>'Leaderboard Round 2'!K74</f>
        <v>4</v>
      </c>
      <c r="L17" s="56">
        <f>'Leaderboard Round 2'!L74</f>
        <v>39</v>
      </c>
      <c r="M17" s="56">
        <f>'Leaderboard Round 2'!M74</f>
        <v>6</v>
      </c>
      <c r="N17" s="56">
        <f>'Leaderboard Round 2'!N74</f>
        <v>4</v>
      </c>
      <c r="O17" s="56">
        <f>'Leaderboard Round 2'!O74</f>
        <v>3</v>
      </c>
      <c r="P17" s="56">
        <f>'Leaderboard Round 2'!P74</f>
        <v>4</v>
      </c>
      <c r="Q17" s="56">
        <f>'Leaderboard Round 2'!Q74</f>
        <v>4</v>
      </c>
      <c r="R17" s="56">
        <f>'Leaderboard Round 2'!R74</f>
        <v>4</v>
      </c>
      <c r="S17" s="56">
        <f>'Leaderboard Round 2'!S74</f>
        <v>6</v>
      </c>
      <c r="T17" s="56">
        <f>'Leaderboard Round 2'!T74</f>
        <v>3</v>
      </c>
      <c r="U17" s="56">
        <f>'Leaderboard Round 2'!U74</f>
        <v>4</v>
      </c>
      <c r="V17" s="56">
        <f>'Leaderboard Round 2'!V74</f>
        <v>38</v>
      </c>
      <c r="W17" s="56">
        <f>'Leaderboard Round 2'!W74</f>
        <v>77</v>
      </c>
      <c r="X17" s="56">
        <v>74.0</v>
      </c>
      <c r="Y17" s="56">
        <v>77.0</v>
      </c>
      <c r="AA17" s="51">
        <f t="shared" si="1"/>
        <v>151</v>
      </c>
      <c r="AB17" s="51">
        <f t="shared" si="2"/>
        <v>9</v>
      </c>
    </row>
    <row r="18">
      <c r="A18" s="54">
        <f>'Leaderboard Round 1'!A18</f>
        <v>16</v>
      </c>
      <c r="B18" s="56" t="str">
        <f>'Leaderboard Round 1'!B6</f>
        <v>Max Gardner</v>
      </c>
      <c r="C18" s="56">
        <f>'Leaderboard Round 2'!C6</f>
        <v>4</v>
      </c>
      <c r="D18" s="56">
        <f>'Leaderboard Round 2'!D6</f>
        <v>6</v>
      </c>
      <c r="E18" s="56">
        <f>'Leaderboard Round 2'!E6</f>
        <v>3</v>
      </c>
      <c r="F18" s="56">
        <f>'Leaderboard Round 2'!F6</f>
        <v>4</v>
      </c>
      <c r="G18" s="56">
        <f>'Leaderboard Round 2'!G6</f>
        <v>4</v>
      </c>
      <c r="H18" s="56">
        <f>'Leaderboard Round 2'!H6</f>
        <v>5</v>
      </c>
      <c r="I18" s="56">
        <f>'Leaderboard Round 2'!I6</f>
        <v>2</v>
      </c>
      <c r="J18" s="56">
        <f>'Leaderboard Round 2'!J6</f>
        <v>4</v>
      </c>
      <c r="K18" s="56">
        <f>'Leaderboard Round 2'!K6</f>
        <v>4</v>
      </c>
      <c r="L18" s="56">
        <f>'Leaderboard Round 2'!L6</f>
        <v>36</v>
      </c>
      <c r="M18" s="56">
        <f>'Leaderboard Round 2'!M6</f>
        <v>8</v>
      </c>
      <c r="N18" s="56">
        <f>'Leaderboard Round 2'!N6</f>
        <v>3</v>
      </c>
      <c r="O18" s="56">
        <f>'Leaderboard Round 2'!O6</f>
        <v>4</v>
      </c>
      <c r="P18" s="56">
        <f>'Leaderboard Round 2'!P6</f>
        <v>3</v>
      </c>
      <c r="Q18" s="56">
        <f>'Leaderboard Round 2'!Q6</f>
        <v>5</v>
      </c>
      <c r="R18" s="56">
        <f>'Leaderboard Round 2'!R6</f>
        <v>3</v>
      </c>
      <c r="S18" s="56">
        <f>'Leaderboard Round 2'!S6</f>
        <v>4</v>
      </c>
      <c r="T18" s="56">
        <f>'Leaderboard Round 2'!T6</f>
        <v>4</v>
      </c>
      <c r="U18" s="56">
        <f>'Leaderboard Round 2'!U6</f>
        <v>6</v>
      </c>
      <c r="V18" s="56">
        <f>'Leaderboard Round 2'!V6</f>
        <v>40</v>
      </c>
      <c r="W18" s="56">
        <f>'Leaderboard Round 2'!W6</f>
        <v>76</v>
      </c>
      <c r="X18" s="56">
        <v>75.0</v>
      </c>
      <c r="Y18" s="56">
        <v>76.0</v>
      </c>
      <c r="AA18" s="51">
        <f t="shared" si="1"/>
        <v>151</v>
      </c>
      <c r="AB18" s="51">
        <f t="shared" si="2"/>
        <v>9</v>
      </c>
    </row>
    <row r="19">
      <c r="A19" s="54">
        <f>'Leaderboard Round 1'!A19</f>
        <v>17</v>
      </c>
      <c r="B19" s="56" t="str">
        <f>'Leaderboard Round 1'!B69</f>
        <v>Desi Landin</v>
      </c>
      <c r="C19" s="56">
        <f>'Leaderboard Round 2'!C69</f>
        <v>4</v>
      </c>
      <c r="D19" s="56">
        <f>'Leaderboard Round 2'!D69</f>
        <v>5</v>
      </c>
      <c r="E19" s="56">
        <f>'Leaderboard Round 2'!E69</f>
        <v>3</v>
      </c>
      <c r="F19" s="56">
        <f>'Leaderboard Round 2'!F69</f>
        <v>6</v>
      </c>
      <c r="G19" s="56">
        <f>'Leaderboard Round 2'!G69</f>
        <v>5</v>
      </c>
      <c r="H19" s="56">
        <f>'Leaderboard Round 2'!H69</f>
        <v>5</v>
      </c>
      <c r="I19" s="56">
        <f>'Leaderboard Round 2'!I69</f>
        <v>3</v>
      </c>
      <c r="J19" s="56">
        <f>'Leaderboard Round 2'!J69</f>
        <v>3</v>
      </c>
      <c r="K19" s="56">
        <f>'Leaderboard Round 2'!K69</f>
        <v>5</v>
      </c>
      <c r="L19" s="56">
        <f>'Leaderboard Round 2'!L69</f>
        <v>39</v>
      </c>
      <c r="M19" s="56">
        <f>'Leaderboard Round 2'!M69</f>
        <v>4</v>
      </c>
      <c r="N19" s="56">
        <f>'Leaderboard Round 2'!N69</f>
        <v>4</v>
      </c>
      <c r="O19" s="56">
        <f>'Leaderboard Round 2'!O69</f>
        <v>4</v>
      </c>
      <c r="P19" s="56">
        <f>'Leaderboard Round 2'!P69</f>
        <v>3</v>
      </c>
      <c r="Q19" s="56">
        <f>'Leaderboard Round 2'!Q69</f>
        <v>4</v>
      </c>
      <c r="R19" s="56">
        <f>'Leaderboard Round 2'!R69</f>
        <v>5</v>
      </c>
      <c r="S19" s="56">
        <f>'Leaderboard Round 2'!S69</f>
        <v>4</v>
      </c>
      <c r="T19" s="56">
        <f>'Leaderboard Round 2'!T69</f>
        <v>4</v>
      </c>
      <c r="U19" s="56">
        <f>'Leaderboard Round 2'!U69</f>
        <v>5</v>
      </c>
      <c r="V19" s="56">
        <f>'Leaderboard Round 2'!V69</f>
        <v>37</v>
      </c>
      <c r="W19" s="56">
        <f>'Leaderboard Round 2'!W69</f>
        <v>76</v>
      </c>
      <c r="X19" s="56">
        <v>75.0</v>
      </c>
      <c r="Y19" s="56">
        <v>76.0</v>
      </c>
      <c r="AA19" s="51">
        <f t="shared" si="1"/>
        <v>151</v>
      </c>
      <c r="AB19" s="51">
        <f t="shared" si="2"/>
        <v>9</v>
      </c>
    </row>
    <row r="20">
      <c r="A20" s="54">
        <f>'Leaderboard Round 1'!A20</f>
        <v>18</v>
      </c>
      <c r="B20" s="56" t="str">
        <f>'Leaderboard Round 1'!B72</f>
        <v>Chance Wilhite</v>
      </c>
      <c r="C20" s="56">
        <f>'Leaderboard Round 2'!C72</f>
        <v>5</v>
      </c>
      <c r="D20" s="56">
        <f>'Leaderboard Round 2'!D72</f>
        <v>5</v>
      </c>
      <c r="E20" s="56">
        <f>'Leaderboard Round 2'!E72</f>
        <v>3</v>
      </c>
      <c r="F20" s="56">
        <f>'Leaderboard Round 2'!F72</f>
        <v>6</v>
      </c>
      <c r="G20" s="56">
        <f>'Leaderboard Round 2'!G72</f>
        <v>5</v>
      </c>
      <c r="H20" s="56">
        <f>'Leaderboard Round 2'!H72</f>
        <v>4</v>
      </c>
      <c r="I20" s="56">
        <f>'Leaderboard Round 2'!I72</f>
        <v>5</v>
      </c>
      <c r="J20" s="56">
        <f>'Leaderboard Round 2'!J72</f>
        <v>4</v>
      </c>
      <c r="K20" s="56">
        <f>'Leaderboard Round 2'!K72</f>
        <v>4</v>
      </c>
      <c r="L20" s="56">
        <f>'Leaderboard Round 2'!L72</f>
        <v>41</v>
      </c>
      <c r="M20" s="56">
        <f>'Leaderboard Round 2'!M72</f>
        <v>6</v>
      </c>
      <c r="N20" s="56">
        <f>'Leaderboard Round 2'!N72</f>
        <v>4</v>
      </c>
      <c r="O20" s="56">
        <f>'Leaderboard Round 2'!O72</f>
        <v>4</v>
      </c>
      <c r="P20" s="56">
        <f>'Leaderboard Round 2'!P72</f>
        <v>4</v>
      </c>
      <c r="Q20" s="56">
        <f>'Leaderboard Round 2'!Q72</f>
        <v>4</v>
      </c>
      <c r="R20" s="56">
        <f>'Leaderboard Round 2'!R72</f>
        <v>3</v>
      </c>
      <c r="S20" s="56">
        <f>'Leaderboard Round 2'!S72</f>
        <v>5</v>
      </c>
      <c r="T20" s="56">
        <f>'Leaderboard Round 2'!T72</f>
        <v>4</v>
      </c>
      <c r="U20" s="56">
        <f>'Leaderboard Round 2'!U72</f>
        <v>5</v>
      </c>
      <c r="V20" s="56">
        <f>'Leaderboard Round 2'!V72</f>
        <v>39</v>
      </c>
      <c r="W20" s="56">
        <f>'Leaderboard Round 2'!W72</f>
        <v>80</v>
      </c>
      <c r="X20" s="56">
        <v>72.0</v>
      </c>
      <c r="Y20" s="56">
        <v>80.0</v>
      </c>
      <c r="AA20" s="51">
        <f t="shared" si="1"/>
        <v>152</v>
      </c>
      <c r="AB20" s="51">
        <f t="shared" si="2"/>
        <v>10</v>
      </c>
    </row>
    <row r="21">
      <c r="A21" s="54">
        <f>'Leaderboard Round 1'!A21</f>
        <v>19</v>
      </c>
      <c r="B21" s="56" t="str">
        <f>'Leaderboard Round 1'!B29</f>
        <v>Luca Gisler</v>
      </c>
      <c r="C21" s="56">
        <f>'Leaderboard Round 2'!C29</f>
        <v>4</v>
      </c>
      <c r="D21" s="56">
        <f>'Leaderboard Round 2'!D29</f>
        <v>5</v>
      </c>
      <c r="E21" s="56">
        <f>'Leaderboard Round 2'!E29</f>
        <v>4</v>
      </c>
      <c r="F21" s="56">
        <f>'Leaderboard Round 2'!F29</f>
        <v>4</v>
      </c>
      <c r="G21" s="56">
        <f>'Leaderboard Round 2'!G29</f>
        <v>4</v>
      </c>
      <c r="H21" s="56">
        <f>'Leaderboard Round 2'!H29</f>
        <v>4</v>
      </c>
      <c r="I21" s="56">
        <f>'Leaderboard Round 2'!I29</f>
        <v>3</v>
      </c>
      <c r="J21" s="56">
        <f>'Leaderboard Round 2'!J29</f>
        <v>4</v>
      </c>
      <c r="K21" s="56">
        <f>'Leaderboard Round 2'!K29</f>
        <v>4</v>
      </c>
      <c r="L21" s="56">
        <f>'Leaderboard Round 2'!L29</f>
        <v>36</v>
      </c>
      <c r="M21" s="56">
        <f>'Leaderboard Round 2'!M29</f>
        <v>7</v>
      </c>
      <c r="N21" s="56">
        <f>'Leaderboard Round 2'!N29</f>
        <v>4</v>
      </c>
      <c r="O21" s="56">
        <f>'Leaderboard Round 2'!O29</f>
        <v>4</v>
      </c>
      <c r="P21" s="56">
        <f>'Leaderboard Round 2'!P29</f>
        <v>3</v>
      </c>
      <c r="Q21" s="56">
        <f>'Leaderboard Round 2'!Q29</f>
        <v>4</v>
      </c>
      <c r="R21" s="56">
        <f>'Leaderboard Round 2'!R29</f>
        <v>4</v>
      </c>
      <c r="S21" s="56">
        <f>'Leaderboard Round 2'!S29</f>
        <v>5</v>
      </c>
      <c r="T21" s="56">
        <f>'Leaderboard Round 2'!T29</f>
        <v>3</v>
      </c>
      <c r="U21" s="56">
        <f>'Leaderboard Round 2'!U29</f>
        <v>4</v>
      </c>
      <c r="V21" s="56">
        <f>'Leaderboard Round 2'!V29</f>
        <v>38</v>
      </c>
      <c r="W21" s="56">
        <f>'Leaderboard Round 2'!W29</f>
        <v>74</v>
      </c>
      <c r="X21" s="56">
        <v>78.0</v>
      </c>
      <c r="Y21" s="56">
        <v>74.0</v>
      </c>
      <c r="AA21" s="51">
        <f t="shared" si="1"/>
        <v>152</v>
      </c>
      <c r="AB21" s="51">
        <f t="shared" si="2"/>
        <v>10</v>
      </c>
    </row>
    <row r="22">
      <c r="A22" s="54">
        <f>'Leaderboard Round 1'!A22</f>
        <v>20</v>
      </c>
      <c r="B22" s="56" t="str">
        <f>'Leaderboard Round 1'!B66</f>
        <v>Arthur Karouby</v>
      </c>
      <c r="C22" s="56">
        <f>'Leaderboard Round 2'!C66</f>
        <v>6</v>
      </c>
      <c r="D22" s="56">
        <f>'Leaderboard Round 2'!D66</f>
        <v>5</v>
      </c>
      <c r="E22" s="56">
        <f>'Leaderboard Round 2'!E66</f>
        <v>3</v>
      </c>
      <c r="F22" s="56">
        <f>'Leaderboard Round 2'!F66</f>
        <v>5</v>
      </c>
      <c r="G22" s="56">
        <f>'Leaderboard Round 2'!G66</f>
        <v>4</v>
      </c>
      <c r="H22" s="56">
        <f>'Leaderboard Round 2'!H66</f>
        <v>5</v>
      </c>
      <c r="I22" s="56">
        <f>'Leaderboard Round 2'!I66</f>
        <v>5</v>
      </c>
      <c r="J22" s="56">
        <f>'Leaderboard Round 2'!J66</f>
        <v>4</v>
      </c>
      <c r="K22" s="56">
        <f>'Leaderboard Round 2'!K66</f>
        <v>4</v>
      </c>
      <c r="L22" s="56">
        <f>'Leaderboard Round 2'!L66</f>
        <v>41</v>
      </c>
      <c r="M22" s="56">
        <f>'Leaderboard Round 2'!M66</f>
        <v>5</v>
      </c>
      <c r="N22" s="56">
        <f>'Leaderboard Round 2'!N66</f>
        <v>4</v>
      </c>
      <c r="O22" s="56">
        <f>'Leaderboard Round 2'!O66</f>
        <v>5</v>
      </c>
      <c r="P22" s="56">
        <f>'Leaderboard Round 2'!P66</f>
        <v>4</v>
      </c>
      <c r="Q22" s="56">
        <f>'Leaderboard Round 2'!Q66</f>
        <v>4</v>
      </c>
      <c r="R22" s="56">
        <f>'Leaderboard Round 2'!R66</f>
        <v>4</v>
      </c>
      <c r="S22" s="56">
        <f>'Leaderboard Round 2'!S66</f>
        <v>4</v>
      </c>
      <c r="T22" s="56">
        <f>'Leaderboard Round 2'!T66</f>
        <v>3</v>
      </c>
      <c r="U22" s="56">
        <f>'Leaderboard Round 2'!U66</f>
        <v>4</v>
      </c>
      <c r="V22" s="56">
        <f>'Leaderboard Round 2'!V66</f>
        <v>37</v>
      </c>
      <c r="W22" s="56">
        <f>'Leaderboard Round 2'!W66</f>
        <v>78</v>
      </c>
      <c r="X22" s="56">
        <v>75.0</v>
      </c>
      <c r="Y22" s="56">
        <v>78.0</v>
      </c>
      <c r="AA22" s="51">
        <f t="shared" si="1"/>
        <v>153</v>
      </c>
      <c r="AB22" s="51">
        <f t="shared" si="2"/>
        <v>11</v>
      </c>
    </row>
    <row r="23">
      <c r="A23" s="54">
        <f>'Leaderboard Round 1'!A23</f>
        <v>21</v>
      </c>
      <c r="B23" s="56" t="str">
        <f>'Leaderboard Round 1'!B4</f>
        <v>Ryan Weiss</v>
      </c>
      <c r="C23" s="56">
        <f>'Leaderboard Round 2'!C4</f>
        <v>3</v>
      </c>
      <c r="D23" s="56">
        <f>'Leaderboard Round 2'!D4</f>
        <v>6</v>
      </c>
      <c r="E23" s="56">
        <f>'Leaderboard Round 2'!E4</f>
        <v>4</v>
      </c>
      <c r="F23" s="56">
        <f>'Leaderboard Round 2'!F4</f>
        <v>4</v>
      </c>
      <c r="G23" s="56">
        <f>'Leaderboard Round 2'!G4</f>
        <v>4</v>
      </c>
      <c r="H23" s="56">
        <f>'Leaderboard Round 2'!H4</f>
        <v>4</v>
      </c>
      <c r="I23" s="56">
        <f>'Leaderboard Round 2'!I4</f>
        <v>4</v>
      </c>
      <c r="J23" s="56">
        <f>'Leaderboard Round 2'!J4</f>
        <v>4</v>
      </c>
      <c r="K23" s="56">
        <f>'Leaderboard Round 2'!K4</f>
        <v>5</v>
      </c>
      <c r="L23" s="56">
        <f>'Leaderboard Round 2'!L4</f>
        <v>38</v>
      </c>
      <c r="M23" s="56">
        <f>'Leaderboard Round 2'!M4</f>
        <v>5</v>
      </c>
      <c r="N23" s="56">
        <f>'Leaderboard Round 2'!N4</f>
        <v>4</v>
      </c>
      <c r="O23" s="56">
        <f>'Leaderboard Round 2'!O4</f>
        <v>3</v>
      </c>
      <c r="P23" s="56">
        <f>'Leaderboard Round 2'!P4</f>
        <v>4</v>
      </c>
      <c r="Q23" s="56">
        <f>'Leaderboard Round 2'!Q4</f>
        <v>4</v>
      </c>
      <c r="R23" s="56">
        <f>'Leaderboard Round 2'!R4</f>
        <v>4</v>
      </c>
      <c r="S23" s="56">
        <f>'Leaderboard Round 2'!S4</f>
        <v>6</v>
      </c>
      <c r="T23" s="56">
        <f>'Leaderboard Round 2'!T4</f>
        <v>3</v>
      </c>
      <c r="U23" s="56">
        <f>'Leaderboard Round 2'!U4</f>
        <v>5</v>
      </c>
      <c r="V23" s="56">
        <f>'Leaderboard Round 2'!V4</f>
        <v>38</v>
      </c>
      <c r="W23" s="56">
        <f>'Leaderboard Round 2'!W4</f>
        <v>76</v>
      </c>
      <c r="X23" s="56">
        <v>77.0</v>
      </c>
      <c r="Y23" s="56">
        <v>76.0</v>
      </c>
      <c r="AA23" s="51">
        <f t="shared" si="1"/>
        <v>153</v>
      </c>
      <c r="AB23" s="51">
        <f t="shared" si="2"/>
        <v>11</v>
      </c>
    </row>
    <row r="24">
      <c r="A24" s="54">
        <f>'Leaderboard Round 1'!A24</f>
        <v>22</v>
      </c>
      <c r="B24" s="56" t="str">
        <f>'Leaderboard Round 1'!B18</f>
        <v>Tyler Hoxie</v>
      </c>
      <c r="C24" s="56">
        <f>'Leaderboard Round 2'!C18</f>
        <v>4</v>
      </c>
      <c r="D24" s="56">
        <f>'Leaderboard Round 2'!D18</f>
        <v>5</v>
      </c>
      <c r="E24" s="56">
        <f>'Leaderboard Round 2'!E18</f>
        <v>3</v>
      </c>
      <c r="F24" s="56">
        <f>'Leaderboard Round 2'!F18</f>
        <v>6</v>
      </c>
      <c r="G24" s="56">
        <f>'Leaderboard Round 2'!G18</f>
        <v>4</v>
      </c>
      <c r="H24" s="56">
        <f>'Leaderboard Round 2'!H18</f>
        <v>4</v>
      </c>
      <c r="I24" s="56">
        <f>'Leaderboard Round 2'!I18</f>
        <v>3</v>
      </c>
      <c r="J24" s="56">
        <f>'Leaderboard Round 2'!J18</f>
        <v>4</v>
      </c>
      <c r="K24" s="56">
        <f>'Leaderboard Round 2'!K18</f>
        <v>4</v>
      </c>
      <c r="L24" s="56">
        <f>'Leaderboard Round 2'!L18</f>
        <v>37</v>
      </c>
      <c r="M24" s="56">
        <f>'Leaderboard Round 2'!M18</f>
        <v>7</v>
      </c>
      <c r="N24" s="56">
        <f>'Leaderboard Round 2'!N18</f>
        <v>5</v>
      </c>
      <c r="O24" s="56">
        <f>'Leaderboard Round 2'!O18</f>
        <v>4</v>
      </c>
      <c r="P24" s="56">
        <f>'Leaderboard Round 2'!P18</f>
        <v>3</v>
      </c>
      <c r="Q24" s="56">
        <f>'Leaderboard Round 2'!Q18</f>
        <v>4</v>
      </c>
      <c r="R24" s="56">
        <f>'Leaderboard Round 2'!R18</f>
        <v>5</v>
      </c>
      <c r="S24" s="56">
        <f>'Leaderboard Round 2'!S18</f>
        <v>5</v>
      </c>
      <c r="T24" s="56">
        <f>'Leaderboard Round 2'!T18</f>
        <v>4</v>
      </c>
      <c r="U24" s="56">
        <f>'Leaderboard Round 2'!U18</f>
        <v>5</v>
      </c>
      <c r="V24" s="56">
        <f>'Leaderboard Round 2'!V18</f>
        <v>42</v>
      </c>
      <c r="W24" s="56">
        <f>'Leaderboard Round 2'!W18</f>
        <v>79</v>
      </c>
      <c r="X24" s="56">
        <v>75.0</v>
      </c>
      <c r="Y24" s="56">
        <v>79.0</v>
      </c>
      <c r="AA24" s="51">
        <f t="shared" si="1"/>
        <v>154</v>
      </c>
      <c r="AB24" s="51">
        <f t="shared" si="2"/>
        <v>12</v>
      </c>
    </row>
    <row r="25">
      <c r="A25" s="54">
        <f>'Leaderboard Round 1'!A25</f>
        <v>23</v>
      </c>
      <c r="B25" s="56" t="str">
        <f>'Leaderboard Round 1'!B41</f>
        <v>Aaron Delgado</v>
      </c>
      <c r="C25" s="56">
        <f>'Leaderboard Round 2'!C41</f>
        <v>5</v>
      </c>
      <c r="D25" s="56">
        <f>'Leaderboard Round 2'!D41</f>
        <v>5</v>
      </c>
      <c r="E25" s="56">
        <f>'Leaderboard Round 2'!E41</f>
        <v>4</v>
      </c>
      <c r="F25" s="56">
        <f>'Leaderboard Round 2'!F41</f>
        <v>4</v>
      </c>
      <c r="G25" s="56">
        <f>'Leaderboard Round 2'!G41</f>
        <v>4</v>
      </c>
      <c r="H25" s="56">
        <f>'Leaderboard Round 2'!H41</f>
        <v>5</v>
      </c>
      <c r="I25" s="56">
        <f>'Leaderboard Round 2'!I41</f>
        <v>4</v>
      </c>
      <c r="J25" s="56">
        <f>'Leaderboard Round 2'!J41</f>
        <v>5</v>
      </c>
      <c r="K25" s="56">
        <f>'Leaderboard Round 2'!K41</f>
        <v>4</v>
      </c>
      <c r="L25" s="56">
        <f>'Leaderboard Round 2'!L41</f>
        <v>40</v>
      </c>
      <c r="M25" s="56">
        <f>'Leaderboard Round 2'!M41</f>
        <v>5</v>
      </c>
      <c r="N25" s="56">
        <f>'Leaderboard Round 2'!N41</f>
        <v>4</v>
      </c>
      <c r="O25" s="56">
        <f>'Leaderboard Round 2'!O41</f>
        <v>4</v>
      </c>
      <c r="P25" s="56">
        <f>'Leaderboard Round 2'!P41</f>
        <v>4</v>
      </c>
      <c r="Q25" s="56">
        <f>'Leaderboard Round 2'!Q41</f>
        <v>4</v>
      </c>
      <c r="R25" s="56">
        <f>'Leaderboard Round 2'!R41</f>
        <v>4</v>
      </c>
      <c r="S25" s="56">
        <f>'Leaderboard Round 2'!S41</f>
        <v>4</v>
      </c>
      <c r="T25" s="56">
        <f>'Leaderboard Round 2'!T41</f>
        <v>3</v>
      </c>
      <c r="U25" s="56">
        <f>'Leaderboard Round 2'!U41</f>
        <v>6</v>
      </c>
      <c r="V25" s="56">
        <f>'Leaderboard Round 2'!V41</f>
        <v>38</v>
      </c>
      <c r="W25" s="56">
        <f>'Leaderboard Round 2'!W41</f>
        <v>78</v>
      </c>
      <c r="X25" s="56">
        <v>76.0</v>
      </c>
      <c r="Y25" s="56">
        <v>78.0</v>
      </c>
      <c r="AA25" s="51">
        <f t="shared" si="1"/>
        <v>154</v>
      </c>
      <c r="AB25" s="51">
        <f t="shared" si="2"/>
        <v>12</v>
      </c>
    </row>
    <row r="26">
      <c r="A26" s="54">
        <f>'Leaderboard Round 1'!A26</f>
        <v>24</v>
      </c>
      <c r="B26" s="56" t="str">
        <f>'Leaderboard Round 1'!B68</f>
        <v>Josh Bray</v>
      </c>
      <c r="C26" s="56">
        <f>'Leaderboard Round 2'!C68</f>
        <v>4</v>
      </c>
      <c r="D26" s="56">
        <f>'Leaderboard Round 2'!D68</f>
        <v>7</v>
      </c>
      <c r="E26" s="56">
        <f>'Leaderboard Round 2'!E68</f>
        <v>3</v>
      </c>
      <c r="F26" s="56">
        <f>'Leaderboard Round 2'!F68</f>
        <v>4</v>
      </c>
      <c r="G26" s="56">
        <f>'Leaderboard Round 2'!G68</f>
        <v>4</v>
      </c>
      <c r="H26" s="56">
        <f>'Leaderboard Round 2'!H68</f>
        <v>5</v>
      </c>
      <c r="I26" s="56">
        <f>'Leaderboard Round 2'!I68</f>
        <v>3</v>
      </c>
      <c r="J26" s="56">
        <f>'Leaderboard Round 2'!J68</f>
        <v>4</v>
      </c>
      <c r="K26" s="56">
        <f>'Leaderboard Round 2'!K68</f>
        <v>5</v>
      </c>
      <c r="L26" s="56">
        <f>'Leaderboard Round 2'!L68</f>
        <v>39</v>
      </c>
      <c r="M26" s="56">
        <f>'Leaderboard Round 2'!M68</f>
        <v>6</v>
      </c>
      <c r="N26" s="56">
        <f>'Leaderboard Round 2'!N68</f>
        <v>4</v>
      </c>
      <c r="O26" s="56">
        <f>'Leaderboard Round 2'!O68</f>
        <v>4</v>
      </c>
      <c r="P26" s="56">
        <f>'Leaderboard Round 2'!P68</f>
        <v>3</v>
      </c>
      <c r="Q26" s="56">
        <f>'Leaderboard Round 2'!Q68</f>
        <v>4</v>
      </c>
      <c r="R26" s="56">
        <f>'Leaderboard Round 2'!R68</f>
        <v>4</v>
      </c>
      <c r="S26" s="56">
        <f>'Leaderboard Round 2'!S68</f>
        <v>4</v>
      </c>
      <c r="T26" s="56">
        <f>'Leaderboard Round 2'!T68</f>
        <v>3</v>
      </c>
      <c r="U26" s="56">
        <f>'Leaderboard Round 2'!U68</f>
        <v>6</v>
      </c>
      <c r="V26" s="56">
        <f>'Leaderboard Round 2'!V68</f>
        <v>38</v>
      </c>
      <c r="W26" s="56">
        <f>'Leaderboard Round 2'!W68</f>
        <v>77</v>
      </c>
      <c r="X26" s="56">
        <v>77.0</v>
      </c>
      <c r="Y26" s="56">
        <v>77.0</v>
      </c>
      <c r="AA26" s="51">
        <f t="shared" si="1"/>
        <v>154</v>
      </c>
      <c r="AB26" s="51">
        <f t="shared" si="2"/>
        <v>12</v>
      </c>
    </row>
    <row r="27">
      <c r="A27" s="54">
        <f>'Leaderboard Round 1'!A27</f>
        <v>25</v>
      </c>
      <c r="B27" s="56" t="str">
        <f>'Leaderboard Round 1'!B42</f>
        <v>Skyler Hall</v>
      </c>
      <c r="C27" s="56">
        <f>'Leaderboard Round 2'!C42</f>
        <v>4</v>
      </c>
      <c r="D27" s="56">
        <f>'Leaderboard Round 2'!D42</f>
        <v>6</v>
      </c>
      <c r="E27" s="56">
        <f>'Leaderboard Round 2'!E42</f>
        <v>3</v>
      </c>
      <c r="F27" s="56">
        <f>'Leaderboard Round 2'!F42</f>
        <v>6</v>
      </c>
      <c r="G27" s="56">
        <f>'Leaderboard Round 2'!G42</f>
        <v>5</v>
      </c>
      <c r="H27" s="56">
        <f>'Leaderboard Round 2'!H42</f>
        <v>4</v>
      </c>
      <c r="I27" s="56">
        <f>'Leaderboard Round 2'!I42</f>
        <v>4</v>
      </c>
      <c r="J27" s="56">
        <f>'Leaderboard Round 2'!J42</f>
        <v>4</v>
      </c>
      <c r="K27" s="56">
        <f>'Leaderboard Round 2'!K42</f>
        <v>4</v>
      </c>
      <c r="L27" s="56">
        <f>'Leaderboard Round 2'!L42</f>
        <v>40</v>
      </c>
      <c r="M27" s="56">
        <f>'Leaderboard Round 2'!M42</f>
        <v>6</v>
      </c>
      <c r="N27" s="56">
        <f>'Leaderboard Round 2'!N42</f>
        <v>5</v>
      </c>
      <c r="O27" s="56">
        <f>'Leaderboard Round 2'!O42</f>
        <v>6</v>
      </c>
      <c r="P27" s="56">
        <f>'Leaderboard Round 2'!P42</f>
        <v>4</v>
      </c>
      <c r="Q27" s="56">
        <f>'Leaderboard Round 2'!Q42</f>
        <v>4</v>
      </c>
      <c r="R27" s="56">
        <f>'Leaderboard Round 2'!R42</f>
        <v>6</v>
      </c>
      <c r="S27" s="56">
        <f>'Leaderboard Round 2'!S42</f>
        <v>4</v>
      </c>
      <c r="T27" s="56">
        <f>'Leaderboard Round 2'!T42</f>
        <v>3</v>
      </c>
      <c r="U27" s="56">
        <f>'Leaderboard Round 2'!U42</f>
        <v>4</v>
      </c>
      <c r="V27" s="56">
        <f>'Leaderboard Round 2'!V42</f>
        <v>42</v>
      </c>
      <c r="W27" s="56">
        <f>'Leaderboard Round 2'!W42</f>
        <v>82</v>
      </c>
      <c r="X27" s="56">
        <v>73.0</v>
      </c>
      <c r="Y27" s="56">
        <v>82.0</v>
      </c>
      <c r="AA27" s="51">
        <f t="shared" si="1"/>
        <v>155</v>
      </c>
      <c r="AB27" s="51">
        <f t="shared" si="2"/>
        <v>13</v>
      </c>
    </row>
    <row r="28">
      <c r="A28" s="54">
        <f>'Leaderboard Round 1'!A28</f>
        <v>26</v>
      </c>
      <c r="B28" s="56" t="str">
        <f>'Leaderboard Round 1'!B78</f>
        <v>Spencer Seachris</v>
      </c>
      <c r="C28" s="56">
        <f>'Leaderboard Round 2'!C78</f>
        <v>6</v>
      </c>
      <c r="D28" s="56">
        <f>'Leaderboard Round 2'!D78</f>
        <v>4</v>
      </c>
      <c r="E28" s="56">
        <f>'Leaderboard Round 2'!E78</f>
        <v>3</v>
      </c>
      <c r="F28" s="56">
        <f>'Leaderboard Round 2'!F78</f>
        <v>6</v>
      </c>
      <c r="G28" s="56">
        <f>'Leaderboard Round 2'!G78</f>
        <v>4</v>
      </c>
      <c r="H28" s="56">
        <f>'Leaderboard Round 2'!H78</f>
        <v>4</v>
      </c>
      <c r="I28" s="56">
        <f>'Leaderboard Round 2'!I78</f>
        <v>3</v>
      </c>
      <c r="J28" s="56">
        <f>'Leaderboard Round 2'!J78</f>
        <v>4</v>
      </c>
      <c r="K28" s="56">
        <f>'Leaderboard Round 2'!K78</f>
        <v>4</v>
      </c>
      <c r="L28" s="56">
        <f>'Leaderboard Round 2'!L78</f>
        <v>38</v>
      </c>
      <c r="M28" s="56">
        <f>'Leaderboard Round 2'!M78</f>
        <v>5</v>
      </c>
      <c r="N28" s="56">
        <f>'Leaderboard Round 2'!N78</f>
        <v>5</v>
      </c>
      <c r="O28" s="56">
        <f>'Leaderboard Round 2'!O78</f>
        <v>3</v>
      </c>
      <c r="P28" s="56">
        <f>'Leaderboard Round 2'!P78</f>
        <v>3</v>
      </c>
      <c r="Q28" s="56">
        <f>'Leaderboard Round 2'!Q78</f>
        <v>4</v>
      </c>
      <c r="R28" s="56">
        <f>'Leaderboard Round 2'!R78</f>
        <v>4</v>
      </c>
      <c r="S28" s="56">
        <f>'Leaderboard Round 2'!S78</f>
        <v>6</v>
      </c>
      <c r="T28" s="56">
        <f>'Leaderboard Round 2'!T78</f>
        <v>4</v>
      </c>
      <c r="U28" s="56">
        <f>'Leaderboard Round 2'!U78</f>
        <v>6</v>
      </c>
      <c r="V28" s="56">
        <f>'Leaderboard Round 2'!V78</f>
        <v>40</v>
      </c>
      <c r="W28" s="56">
        <f>'Leaderboard Round 2'!W78</f>
        <v>78</v>
      </c>
      <c r="X28" s="56">
        <v>77.0</v>
      </c>
      <c r="Y28" s="56">
        <v>78.0</v>
      </c>
      <c r="AA28" s="51">
        <f t="shared" si="1"/>
        <v>155</v>
      </c>
      <c r="AB28" s="51">
        <f t="shared" si="2"/>
        <v>13</v>
      </c>
    </row>
    <row r="29">
      <c r="A29" s="54">
        <f>'Leaderboard Round 1'!A29</f>
        <v>27</v>
      </c>
      <c r="B29" s="56" t="str">
        <f>'Leaderboard Round 1'!B5</f>
        <v>Conner Cryer</v>
      </c>
      <c r="C29" s="56">
        <f>'Leaderboard Round 2'!C5</f>
        <v>5</v>
      </c>
      <c r="D29" s="56">
        <f>'Leaderboard Round 2'!D5</f>
        <v>5</v>
      </c>
      <c r="E29" s="56">
        <f>'Leaderboard Round 2'!E5</f>
        <v>3</v>
      </c>
      <c r="F29" s="56">
        <f>'Leaderboard Round 2'!F5</f>
        <v>5</v>
      </c>
      <c r="G29" s="56">
        <f>'Leaderboard Round 2'!G5</f>
        <v>4</v>
      </c>
      <c r="H29" s="56">
        <f>'Leaderboard Round 2'!H5</f>
        <v>4</v>
      </c>
      <c r="I29" s="56">
        <f>'Leaderboard Round 2'!I5</f>
        <v>4</v>
      </c>
      <c r="J29" s="56">
        <f>'Leaderboard Round 2'!J5</f>
        <v>4</v>
      </c>
      <c r="K29" s="56">
        <f>'Leaderboard Round 2'!K5</f>
        <v>5</v>
      </c>
      <c r="L29" s="56">
        <f>'Leaderboard Round 2'!L5</f>
        <v>39</v>
      </c>
      <c r="M29" s="56">
        <f>'Leaderboard Round 2'!M5</f>
        <v>7</v>
      </c>
      <c r="N29" s="56">
        <f>'Leaderboard Round 2'!N5</f>
        <v>4</v>
      </c>
      <c r="O29" s="56">
        <f>'Leaderboard Round 2'!O5</f>
        <v>5</v>
      </c>
      <c r="P29" s="56">
        <f>'Leaderboard Round 2'!P5</f>
        <v>3</v>
      </c>
      <c r="Q29" s="56">
        <f>'Leaderboard Round 2'!Q5</f>
        <v>3</v>
      </c>
      <c r="R29" s="56">
        <f>'Leaderboard Round 2'!R5</f>
        <v>3</v>
      </c>
      <c r="S29" s="56">
        <f>'Leaderboard Round 2'!S5</f>
        <v>5</v>
      </c>
      <c r="T29" s="56">
        <f>'Leaderboard Round 2'!T5</f>
        <v>3</v>
      </c>
      <c r="U29" s="56">
        <f>'Leaderboard Round 2'!U5</f>
        <v>5</v>
      </c>
      <c r="V29" s="56">
        <f>'Leaderboard Round 2'!V5</f>
        <v>38</v>
      </c>
      <c r="W29" s="56">
        <f>'Leaderboard Round 2'!W5</f>
        <v>77</v>
      </c>
      <c r="X29" s="56">
        <v>78.0</v>
      </c>
      <c r="Y29" s="56">
        <v>77.0</v>
      </c>
      <c r="AA29" s="51">
        <f t="shared" si="1"/>
        <v>155</v>
      </c>
      <c r="AB29" s="51">
        <f t="shared" si="2"/>
        <v>13</v>
      </c>
    </row>
    <row r="30">
      <c r="A30" s="54">
        <f>'Leaderboard Round 1'!A30</f>
        <v>28</v>
      </c>
      <c r="B30" s="56" t="str">
        <f>'Leaderboard Round 1'!B8</f>
        <v>Joshua Wassmer</v>
      </c>
      <c r="C30" s="56">
        <f>'Leaderboard Round 2'!C8</f>
        <v>5</v>
      </c>
      <c r="D30" s="56">
        <f>'Leaderboard Round 2'!D8</f>
        <v>6</v>
      </c>
      <c r="E30" s="56">
        <f>'Leaderboard Round 2'!E8</f>
        <v>3</v>
      </c>
      <c r="F30" s="56">
        <f>'Leaderboard Round 2'!F8</f>
        <v>4</v>
      </c>
      <c r="G30" s="56">
        <f>'Leaderboard Round 2'!G8</f>
        <v>6</v>
      </c>
      <c r="H30" s="56">
        <f>'Leaderboard Round 2'!H8</f>
        <v>6</v>
      </c>
      <c r="I30" s="56">
        <f>'Leaderboard Round 2'!I8</f>
        <v>3</v>
      </c>
      <c r="J30" s="56">
        <f>'Leaderboard Round 2'!J8</f>
        <v>3</v>
      </c>
      <c r="K30" s="56">
        <f>'Leaderboard Round 2'!K8</f>
        <v>5</v>
      </c>
      <c r="L30" s="56">
        <f>'Leaderboard Round 2'!L8</f>
        <v>41</v>
      </c>
      <c r="M30" s="56">
        <f>'Leaderboard Round 2'!M8</f>
        <v>5</v>
      </c>
      <c r="N30" s="56">
        <f>'Leaderboard Round 2'!N8</f>
        <v>4</v>
      </c>
      <c r="O30" s="56">
        <f>'Leaderboard Round 2'!O8</f>
        <v>4</v>
      </c>
      <c r="P30" s="56">
        <f>'Leaderboard Round 2'!P8</f>
        <v>3</v>
      </c>
      <c r="Q30" s="56">
        <f>'Leaderboard Round 2'!Q8</f>
        <v>4</v>
      </c>
      <c r="R30" s="56">
        <f>'Leaderboard Round 2'!R8</f>
        <v>4</v>
      </c>
      <c r="S30" s="56">
        <f>'Leaderboard Round 2'!S8</f>
        <v>5</v>
      </c>
      <c r="T30" s="56">
        <f>'Leaderboard Round 2'!T8</f>
        <v>3</v>
      </c>
      <c r="U30" s="56">
        <f>'Leaderboard Round 2'!U8</f>
        <v>4</v>
      </c>
      <c r="V30" s="56">
        <f>'Leaderboard Round 2'!V8</f>
        <v>36</v>
      </c>
      <c r="W30" s="56">
        <f>'Leaderboard Round 2'!W8</f>
        <v>77</v>
      </c>
      <c r="X30" s="56">
        <v>78.0</v>
      </c>
      <c r="Y30" s="56">
        <v>77.0</v>
      </c>
      <c r="AA30" s="51">
        <f t="shared" si="1"/>
        <v>155</v>
      </c>
      <c r="AB30" s="51">
        <f t="shared" si="2"/>
        <v>13</v>
      </c>
    </row>
    <row r="31">
      <c r="A31" s="54">
        <f>'Leaderboard Round 1'!A31</f>
        <v>29</v>
      </c>
      <c r="B31" s="56" t="str">
        <f>'Leaderboard Round 1'!B10</f>
        <v>Noah Fiks</v>
      </c>
      <c r="C31" s="56">
        <f>'Leaderboard Round 2'!C10</f>
        <v>3</v>
      </c>
      <c r="D31" s="56">
        <f>'Leaderboard Round 2'!D10</f>
        <v>6</v>
      </c>
      <c r="E31" s="56">
        <f>'Leaderboard Round 2'!E10</f>
        <v>3</v>
      </c>
      <c r="F31" s="56">
        <f>'Leaderboard Round 2'!F10</f>
        <v>4</v>
      </c>
      <c r="G31" s="56">
        <f>'Leaderboard Round 2'!G10</f>
        <v>3</v>
      </c>
      <c r="H31" s="56">
        <f>'Leaderboard Round 2'!H10</f>
        <v>5</v>
      </c>
      <c r="I31" s="56">
        <f>'Leaderboard Round 2'!I10</f>
        <v>4</v>
      </c>
      <c r="J31" s="56">
        <f>'Leaderboard Round 2'!J10</f>
        <v>4</v>
      </c>
      <c r="K31" s="56">
        <f>'Leaderboard Round 2'!K10</f>
        <v>6</v>
      </c>
      <c r="L31" s="56">
        <f>'Leaderboard Round 2'!L10</f>
        <v>38</v>
      </c>
      <c r="M31" s="56">
        <f>'Leaderboard Round 2'!M10</f>
        <v>5</v>
      </c>
      <c r="N31" s="56">
        <f>'Leaderboard Round 2'!N10</f>
        <v>5</v>
      </c>
      <c r="O31" s="56">
        <f>'Leaderboard Round 2'!O10</f>
        <v>4</v>
      </c>
      <c r="P31" s="56">
        <f>'Leaderboard Round 2'!P10</f>
        <v>3</v>
      </c>
      <c r="Q31" s="56">
        <f>'Leaderboard Round 2'!Q10</f>
        <v>4</v>
      </c>
      <c r="R31" s="56">
        <f>'Leaderboard Round 2'!R10</f>
        <v>4</v>
      </c>
      <c r="S31" s="56">
        <f>'Leaderboard Round 2'!S10</f>
        <v>5</v>
      </c>
      <c r="T31" s="56">
        <f>'Leaderboard Round 2'!T10</f>
        <v>3</v>
      </c>
      <c r="U31" s="56">
        <f>'Leaderboard Round 2'!U10</f>
        <v>6</v>
      </c>
      <c r="V31" s="56">
        <f>'Leaderboard Round 2'!V10</f>
        <v>39</v>
      </c>
      <c r="W31" s="56">
        <f>'Leaderboard Round 2'!W10</f>
        <v>77</v>
      </c>
      <c r="X31" s="56">
        <v>78.0</v>
      </c>
      <c r="Y31" s="56">
        <v>77.0</v>
      </c>
      <c r="AA31" s="51">
        <f t="shared" si="1"/>
        <v>155</v>
      </c>
      <c r="AB31" s="51">
        <f t="shared" si="2"/>
        <v>13</v>
      </c>
    </row>
    <row r="32">
      <c r="A32" s="54">
        <f>'Leaderboard Round 1'!A32</f>
        <v>30</v>
      </c>
      <c r="B32" s="56" t="str">
        <f>'Leaderboard Round 1'!B77</f>
        <v>Davess Verdugo </v>
      </c>
      <c r="C32" s="56">
        <f>'Leaderboard Round 2'!C77</f>
        <v>4</v>
      </c>
      <c r="D32" s="56">
        <f>'Leaderboard Round 2'!D77</f>
        <v>5</v>
      </c>
      <c r="E32" s="56">
        <f>'Leaderboard Round 2'!E77</f>
        <v>3</v>
      </c>
      <c r="F32" s="56">
        <f>'Leaderboard Round 2'!F77</f>
        <v>4</v>
      </c>
      <c r="G32" s="56">
        <f>'Leaderboard Round 2'!G77</f>
        <v>4</v>
      </c>
      <c r="H32" s="56">
        <f>'Leaderboard Round 2'!H77</f>
        <v>5</v>
      </c>
      <c r="I32" s="56">
        <f>'Leaderboard Round 2'!I77</f>
        <v>3</v>
      </c>
      <c r="J32" s="56">
        <f>'Leaderboard Round 2'!J77</f>
        <v>4</v>
      </c>
      <c r="K32" s="56">
        <f>'Leaderboard Round 2'!K77</f>
        <v>4</v>
      </c>
      <c r="L32" s="56">
        <f>'Leaderboard Round 2'!L77</f>
        <v>36</v>
      </c>
      <c r="M32" s="56">
        <f>'Leaderboard Round 2'!M77</f>
        <v>5</v>
      </c>
      <c r="N32" s="56">
        <f>'Leaderboard Round 2'!N77</f>
        <v>3</v>
      </c>
      <c r="O32" s="56">
        <f>'Leaderboard Round 2'!O77</f>
        <v>4</v>
      </c>
      <c r="P32" s="56">
        <f>'Leaderboard Round 2'!P77</f>
        <v>4</v>
      </c>
      <c r="Q32" s="56">
        <f>'Leaderboard Round 2'!Q77</f>
        <v>4</v>
      </c>
      <c r="R32" s="56">
        <f>'Leaderboard Round 2'!R77</f>
        <v>5</v>
      </c>
      <c r="S32" s="56">
        <f>'Leaderboard Round 2'!S77</f>
        <v>5</v>
      </c>
      <c r="T32" s="56">
        <f>'Leaderboard Round 2'!T77</f>
        <v>3</v>
      </c>
      <c r="U32" s="56">
        <f>'Leaderboard Round 2'!U77</f>
        <v>4</v>
      </c>
      <c r="V32" s="56">
        <f>'Leaderboard Round 2'!V77</f>
        <v>37</v>
      </c>
      <c r="W32" s="56">
        <f>'Leaderboard Round 2'!W77</f>
        <v>73</v>
      </c>
      <c r="X32" s="56">
        <v>82.0</v>
      </c>
      <c r="Y32" s="56">
        <v>73.0</v>
      </c>
      <c r="AA32" s="51">
        <f t="shared" si="1"/>
        <v>155</v>
      </c>
      <c r="AB32" s="51">
        <f t="shared" si="2"/>
        <v>13</v>
      </c>
    </row>
    <row r="33">
      <c r="A33" s="54">
        <f>'Leaderboard Round 1'!A33</f>
        <v>31</v>
      </c>
      <c r="B33" s="56" t="str">
        <f>'Leaderboard Round 1'!B20</f>
        <v>Julius Rauter</v>
      </c>
      <c r="C33" s="56">
        <f>'Leaderboard Round 2'!C20</f>
        <v>4</v>
      </c>
      <c r="D33" s="56">
        <f>'Leaderboard Round 2'!D20</f>
        <v>4</v>
      </c>
      <c r="E33" s="56">
        <f>'Leaderboard Round 2'!E20</f>
        <v>3</v>
      </c>
      <c r="F33" s="56">
        <f>'Leaderboard Round 2'!F20</f>
        <v>4</v>
      </c>
      <c r="G33" s="56">
        <f>'Leaderboard Round 2'!G20</f>
        <v>4</v>
      </c>
      <c r="H33" s="56">
        <f>'Leaderboard Round 2'!H20</f>
        <v>6</v>
      </c>
      <c r="I33" s="56">
        <f>'Leaderboard Round 2'!I20</f>
        <v>4</v>
      </c>
      <c r="J33" s="56">
        <f>'Leaderboard Round 2'!J20</f>
        <v>4</v>
      </c>
      <c r="K33" s="56">
        <f>'Leaderboard Round 2'!K20</f>
        <v>6</v>
      </c>
      <c r="L33" s="56">
        <f>'Leaderboard Round 2'!L20</f>
        <v>39</v>
      </c>
      <c r="M33" s="56">
        <f>'Leaderboard Round 2'!M20</f>
        <v>5</v>
      </c>
      <c r="N33" s="56">
        <f>'Leaderboard Round 2'!N20</f>
        <v>5</v>
      </c>
      <c r="O33" s="56">
        <f>'Leaderboard Round 2'!O20</f>
        <v>4</v>
      </c>
      <c r="P33" s="56">
        <f>'Leaderboard Round 2'!P20</f>
        <v>3</v>
      </c>
      <c r="Q33" s="56">
        <f>'Leaderboard Round 2'!Q20</f>
        <v>4</v>
      </c>
      <c r="R33" s="56">
        <f>'Leaderboard Round 2'!R20</f>
        <v>4</v>
      </c>
      <c r="S33" s="56">
        <f>'Leaderboard Round 2'!S20</f>
        <v>7</v>
      </c>
      <c r="T33" s="56">
        <f>'Leaderboard Round 2'!T20</f>
        <v>4</v>
      </c>
      <c r="U33" s="56">
        <f>'Leaderboard Round 2'!U20</f>
        <v>5</v>
      </c>
      <c r="V33" s="56">
        <f>'Leaderboard Round 2'!V20</f>
        <v>41</v>
      </c>
      <c r="W33" s="56">
        <f>'Leaderboard Round 2'!W20</f>
        <v>80</v>
      </c>
      <c r="X33" s="56">
        <v>76.0</v>
      </c>
      <c r="Y33" s="56">
        <v>80.0</v>
      </c>
      <c r="AA33" s="51">
        <f t="shared" si="1"/>
        <v>156</v>
      </c>
      <c r="AB33" s="51">
        <f t="shared" si="2"/>
        <v>14</v>
      </c>
    </row>
    <row r="34">
      <c r="A34" s="54">
        <f>'Leaderboard Round 1'!A34</f>
        <v>32</v>
      </c>
      <c r="B34" s="56" t="str">
        <f>'Leaderboard Round 1'!B49</f>
        <v>Jackson Strohl </v>
      </c>
      <c r="C34" s="56">
        <f>'Leaderboard Round 2'!C49</f>
        <v>4</v>
      </c>
      <c r="D34" s="56">
        <f>'Leaderboard Round 2'!D49</f>
        <v>6</v>
      </c>
      <c r="E34" s="56">
        <f>'Leaderboard Round 2'!E49</f>
        <v>4</v>
      </c>
      <c r="F34" s="56">
        <f>'Leaderboard Round 2'!F49</f>
        <v>4</v>
      </c>
      <c r="G34" s="56">
        <f>'Leaderboard Round 2'!G49</f>
        <v>4</v>
      </c>
      <c r="H34" s="56">
        <f>'Leaderboard Round 2'!H49</f>
        <v>5</v>
      </c>
      <c r="I34" s="56">
        <f>'Leaderboard Round 2'!I49</f>
        <v>3</v>
      </c>
      <c r="J34" s="56">
        <f>'Leaderboard Round 2'!J49</f>
        <v>4</v>
      </c>
      <c r="K34" s="56">
        <f>'Leaderboard Round 2'!K49</f>
        <v>5</v>
      </c>
      <c r="L34" s="56">
        <f>'Leaderboard Round 2'!L49</f>
        <v>39</v>
      </c>
      <c r="M34" s="56">
        <f>'Leaderboard Round 2'!M49</f>
        <v>8</v>
      </c>
      <c r="N34" s="56">
        <f>'Leaderboard Round 2'!N49</f>
        <v>3</v>
      </c>
      <c r="O34" s="56">
        <f>'Leaderboard Round 2'!O49</f>
        <v>4</v>
      </c>
      <c r="P34" s="56">
        <f>'Leaderboard Round 2'!P49</f>
        <v>3</v>
      </c>
      <c r="Q34" s="56">
        <f>'Leaderboard Round 2'!Q49</f>
        <v>3</v>
      </c>
      <c r="R34" s="56">
        <f>'Leaderboard Round 2'!R49</f>
        <v>5</v>
      </c>
      <c r="S34" s="56">
        <f>'Leaderboard Round 2'!S49</f>
        <v>5</v>
      </c>
      <c r="T34" s="56">
        <f>'Leaderboard Round 2'!T49</f>
        <v>3</v>
      </c>
      <c r="U34" s="56">
        <f>'Leaderboard Round 2'!U49</f>
        <v>6</v>
      </c>
      <c r="V34" s="56">
        <f>'Leaderboard Round 2'!V49</f>
        <v>40</v>
      </c>
      <c r="W34" s="56">
        <f>'Leaderboard Round 2'!W49</f>
        <v>79</v>
      </c>
      <c r="X34" s="56">
        <v>77.0</v>
      </c>
      <c r="Y34" s="56">
        <v>79.0</v>
      </c>
      <c r="AA34" s="51">
        <f t="shared" si="1"/>
        <v>156</v>
      </c>
      <c r="AB34" s="51">
        <f t="shared" si="2"/>
        <v>14</v>
      </c>
    </row>
    <row r="35">
      <c r="A35" s="54">
        <f>'Leaderboard Round 1'!A35</f>
        <v>33</v>
      </c>
      <c r="B35" s="56" t="str">
        <f>'Leaderboard Round 1'!B67</f>
        <v>David Chacon</v>
      </c>
      <c r="C35" s="56">
        <f>'Leaderboard Round 2'!C67</f>
        <v>5</v>
      </c>
      <c r="D35" s="56">
        <f>'Leaderboard Round 2'!D67</f>
        <v>6</v>
      </c>
      <c r="E35" s="56">
        <f>'Leaderboard Round 2'!E67</f>
        <v>3</v>
      </c>
      <c r="F35" s="56">
        <f>'Leaderboard Round 2'!F67</f>
        <v>6</v>
      </c>
      <c r="G35" s="56">
        <f>'Leaderboard Round 2'!G67</f>
        <v>3</v>
      </c>
      <c r="H35" s="56">
        <f>'Leaderboard Round 2'!H67</f>
        <v>4</v>
      </c>
      <c r="I35" s="56">
        <f>'Leaderboard Round 2'!I67</f>
        <v>3</v>
      </c>
      <c r="J35" s="56">
        <f>'Leaderboard Round 2'!J67</f>
        <v>5</v>
      </c>
      <c r="K35" s="56">
        <f>'Leaderboard Round 2'!K67</f>
        <v>4</v>
      </c>
      <c r="L35" s="56">
        <f>'Leaderboard Round 2'!L67</f>
        <v>39</v>
      </c>
      <c r="M35" s="56">
        <f>'Leaderboard Round 2'!M67</f>
        <v>8</v>
      </c>
      <c r="N35" s="56">
        <f>'Leaderboard Round 2'!N67</f>
        <v>3</v>
      </c>
      <c r="O35" s="56">
        <f>'Leaderboard Round 2'!O67</f>
        <v>4</v>
      </c>
      <c r="P35" s="56">
        <f>'Leaderboard Round 2'!P67</f>
        <v>4</v>
      </c>
      <c r="Q35" s="56">
        <f>'Leaderboard Round 2'!Q67</f>
        <v>4</v>
      </c>
      <c r="R35" s="56">
        <f>'Leaderboard Round 2'!R67</f>
        <v>4</v>
      </c>
      <c r="S35" s="56">
        <f>'Leaderboard Round 2'!S67</f>
        <v>5</v>
      </c>
      <c r="T35" s="56">
        <f>'Leaderboard Round 2'!T67</f>
        <v>3</v>
      </c>
      <c r="U35" s="56">
        <f>'Leaderboard Round 2'!U67</f>
        <v>5</v>
      </c>
      <c r="V35" s="56">
        <f>'Leaderboard Round 2'!V67</f>
        <v>40</v>
      </c>
      <c r="W35" s="56">
        <f>'Leaderboard Round 2'!W67</f>
        <v>79</v>
      </c>
      <c r="X35" s="56">
        <v>77.0</v>
      </c>
      <c r="Y35" s="56">
        <v>79.0</v>
      </c>
      <c r="AA35" s="51">
        <f t="shared" si="1"/>
        <v>156</v>
      </c>
      <c r="AB35" s="51">
        <f t="shared" si="2"/>
        <v>14</v>
      </c>
    </row>
    <row r="36">
      <c r="A36" s="54">
        <f>'Leaderboard Round 1'!A36</f>
        <v>34</v>
      </c>
      <c r="B36" s="56" t="str">
        <f>'Leaderboard Round 1'!B63</f>
        <v>Caden Koole</v>
      </c>
      <c r="C36" s="56">
        <f>'Leaderboard Round 2'!C63</f>
        <v>4</v>
      </c>
      <c r="D36" s="56">
        <f>'Leaderboard Round 2'!D63</f>
        <v>7</v>
      </c>
      <c r="E36" s="56">
        <f>'Leaderboard Round 2'!E63</f>
        <v>3</v>
      </c>
      <c r="F36" s="56">
        <f>'Leaderboard Round 2'!F63</f>
        <v>4</v>
      </c>
      <c r="G36" s="56">
        <f>'Leaderboard Round 2'!G63</f>
        <v>5</v>
      </c>
      <c r="H36" s="56">
        <f>'Leaderboard Round 2'!H63</f>
        <v>5</v>
      </c>
      <c r="I36" s="56">
        <f>'Leaderboard Round 2'!I63</f>
        <v>4</v>
      </c>
      <c r="J36" s="56">
        <f>'Leaderboard Round 2'!J63</f>
        <v>3</v>
      </c>
      <c r="K36" s="56">
        <f>'Leaderboard Round 2'!K63</f>
        <v>5</v>
      </c>
      <c r="L36" s="56">
        <f>'Leaderboard Round 2'!L63</f>
        <v>40</v>
      </c>
      <c r="M36" s="56">
        <f>'Leaderboard Round 2'!M63</f>
        <v>6</v>
      </c>
      <c r="N36" s="56">
        <f>'Leaderboard Round 2'!N63</f>
        <v>4</v>
      </c>
      <c r="O36" s="56">
        <f>'Leaderboard Round 2'!O63</f>
        <v>4</v>
      </c>
      <c r="P36" s="56">
        <f>'Leaderboard Round 2'!P63</f>
        <v>5</v>
      </c>
      <c r="Q36" s="56">
        <f>'Leaderboard Round 2'!Q63</f>
        <v>4</v>
      </c>
      <c r="R36" s="56">
        <f>'Leaderboard Round 2'!R63</f>
        <v>4</v>
      </c>
      <c r="S36" s="56">
        <f>'Leaderboard Round 2'!S63</f>
        <v>4</v>
      </c>
      <c r="T36" s="56">
        <f>'Leaderboard Round 2'!T63</f>
        <v>2</v>
      </c>
      <c r="U36" s="56">
        <f>'Leaderboard Round 2'!U63</f>
        <v>5</v>
      </c>
      <c r="V36" s="56">
        <f>'Leaderboard Round 2'!V63</f>
        <v>38</v>
      </c>
      <c r="W36" s="56">
        <f>'Leaderboard Round 2'!W63</f>
        <v>78</v>
      </c>
      <c r="X36" s="56">
        <v>78.0</v>
      </c>
      <c r="Y36" s="56">
        <v>78.0</v>
      </c>
      <c r="AA36" s="51">
        <f t="shared" si="1"/>
        <v>156</v>
      </c>
      <c r="AB36" s="51">
        <f t="shared" si="2"/>
        <v>14</v>
      </c>
    </row>
    <row r="37">
      <c r="A37" s="54">
        <f>'Leaderboard Round 1'!A37</f>
        <v>35</v>
      </c>
      <c r="B37" s="56" t="str">
        <f>'Leaderboard Round 1'!B45</f>
        <v>Charlie Bentley</v>
      </c>
      <c r="C37" s="56">
        <f>'Leaderboard Round 2'!C45</f>
        <v>4</v>
      </c>
      <c r="D37" s="56">
        <f>'Leaderboard Round 2'!D45</f>
        <v>5</v>
      </c>
      <c r="E37" s="56">
        <f>'Leaderboard Round 2'!E45</f>
        <v>3</v>
      </c>
      <c r="F37" s="56">
        <f>'Leaderboard Round 2'!F45</f>
        <v>6</v>
      </c>
      <c r="G37" s="56">
        <f>'Leaderboard Round 2'!G45</f>
        <v>4</v>
      </c>
      <c r="H37" s="56">
        <f>'Leaderboard Round 2'!H45</f>
        <v>5</v>
      </c>
      <c r="I37" s="56">
        <f>'Leaderboard Round 2'!I45</f>
        <v>5</v>
      </c>
      <c r="J37" s="56">
        <f>'Leaderboard Round 2'!J45</f>
        <v>4</v>
      </c>
      <c r="K37" s="56">
        <f>'Leaderboard Round 2'!K45</f>
        <v>4</v>
      </c>
      <c r="L37" s="56">
        <f>'Leaderboard Round 2'!L45</f>
        <v>40</v>
      </c>
      <c r="M37" s="56">
        <f>'Leaderboard Round 2'!M45</f>
        <v>7</v>
      </c>
      <c r="N37" s="56">
        <f>'Leaderboard Round 2'!N45</f>
        <v>4</v>
      </c>
      <c r="O37" s="56">
        <f>'Leaderboard Round 2'!O45</f>
        <v>5</v>
      </c>
      <c r="P37" s="56">
        <f>'Leaderboard Round 2'!P45</f>
        <v>3</v>
      </c>
      <c r="Q37" s="56">
        <f>'Leaderboard Round 2'!Q45</f>
        <v>4</v>
      </c>
      <c r="R37" s="56">
        <f>'Leaderboard Round 2'!R45</f>
        <v>4</v>
      </c>
      <c r="S37" s="56">
        <f>'Leaderboard Round 2'!S45</f>
        <v>6</v>
      </c>
      <c r="T37" s="56">
        <f>'Leaderboard Round 2'!T45</f>
        <v>3</v>
      </c>
      <c r="U37" s="56">
        <f>'Leaderboard Round 2'!U45</f>
        <v>5</v>
      </c>
      <c r="V37" s="56">
        <f>'Leaderboard Round 2'!V45</f>
        <v>41</v>
      </c>
      <c r="W37" s="56">
        <f>'Leaderboard Round 2'!W45</f>
        <v>81</v>
      </c>
      <c r="X37" s="56">
        <v>76.0</v>
      </c>
      <c r="Y37" s="56">
        <v>81.0</v>
      </c>
      <c r="AA37" s="51">
        <f t="shared" si="1"/>
        <v>157</v>
      </c>
      <c r="AB37" s="51">
        <f t="shared" si="2"/>
        <v>15</v>
      </c>
    </row>
    <row r="38">
      <c r="A38" s="54">
        <f>'Leaderboard Round 1'!A38</f>
        <v>36</v>
      </c>
      <c r="B38" s="56" t="str">
        <f>'Leaderboard Round 1'!B37</f>
        <v>Tucker McDonald</v>
      </c>
      <c r="C38" s="56">
        <f>'Leaderboard Round 2'!C37</f>
        <v>3</v>
      </c>
      <c r="D38" s="56">
        <f>'Leaderboard Round 2'!D37</f>
        <v>7</v>
      </c>
      <c r="E38" s="56">
        <f>'Leaderboard Round 2'!E37</f>
        <v>3</v>
      </c>
      <c r="F38" s="56">
        <f>'Leaderboard Round 2'!F37</f>
        <v>4</v>
      </c>
      <c r="G38" s="56">
        <f>'Leaderboard Round 2'!G37</f>
        <v>7</v>
      </c>
      <c r="H38" s="56">
        <f>'Leaderboard Round 2'!H37</f>
        <v>4</v>
      </c>
      <c r="I38" s="56">
        <f>'Leaderboard Round 2'!I37</f>
        <v>5</v>
      </c>
      <c r="J38" s="56">
        <f>'Leaderboard Round 2'!J37</f>
        <v>4</v>
      </c>
      <c r="K38" s="56">
        <f>'Leaderboard Round 2'!K37</f>
        <v>4</v>
      </c>
      <c r="L38" s="56">
        <f>'Leaderboard Round 2'!L37</f>
        <v>41</v>
      </c>
      <c r="M38" s="56">
        <f>'Leaderboard Round 2'!M37</f>
        <v>5</v>
      </c>
      <c r="N38" s="56">
        <f>'Leaderboard Round 2'!N37</f>
        <v>4</v>
      </c>
      <c r="O38" s="56">
        <f>'Leaderboard Round 2'!O37</f>
        <v>4</v>
      </c>
      <c r="P38" s="56">
        <f>'Leaderboard Round 2'!P37</f>
        <v>3</v>
      </c>
      <c r="Q38" s="56">
        <f>'Leaderboard Round 2'!Q37</f>
        <v>4</v>
      </c>
      <c r="R38" s="56">
        <f>'Leaderboard Round 2'!R37</f>
        <v>4</v>
      </c>
      <c r="S38" s="56">
        <f>'Leaderboard Round 2'!S37</f>
        <v>5</v>
      </c>
      <c r="T38" s="56">
        <f>'Leaderboard Round 2'!T37</f>
        <v>3</v>
      </c>
      <c r="U38" s="56">
        <f>'Leaderboard Round 2'!U37</f>
        <v>5</v>
      </c>
      <c r="V38" s="56">
        <f>'Leaderboard Round 2'!V37</f>
        <v>37</v>
      </c>
      <c r="W38" s="56">
        <f>'Leaderboard Round 2'!W37</f>
        <v>78</v>
      </c>
      <c r="X38" s="56">
        <v>79.0</v>
      </c>
      <c r="Y38" s="56">
        <v>78.0</v>
      </c>
      <c r="AA38" s="51">
        <f t="shared" si="1"/>
        <v>157</v>
      </c>
      <c r="AB38" s="51">
        <f t="shared" si="2"/>
        <v>15</v>
      </c>
    </row>
    <row r="39">
      <c r="A39" s="54">
        <f>'Leaderboard Round 1'!A39</f>
        <v>37</v>
      </c>
      <c r="B39" s="56" t="str">
        <f>'Leaderboard Round 1'!B56</f>
        <v>Braxten Cahoon</v>
      </c>
      <c r="C39" s="56">
        <f>'Leaderboard Round 2'!C56</f>
        <v>4</v>
      </c>
      <c r="D39" s="56">
        <f>'Leaderboard Round 2'!D56</f>
        <v>7</v>
      </c>
      <c r="E39" s="56">
        <f>'Leaderboard Round 2'!E56</f>
        <v>3</v>
      </c>
      <c r="F39" s="56">
        <f>'Leaderboard Round 2'!F56</f>
        <v>4</v>
      </c>
      <c r="G39" s="56">
        <f>'Leaderboard Round 2'!G56</f>
        <v>5</v>
      </c>
      <c r="H39" s="56">
        <f>'Leaderboard Round 2'!H56</f>
        <v>6</v>
      </c>
      <c r="I39" s="56">
        <f>'Leaderboard Round 2'!I56</f>
        <v>4</v>
      </c>
      <c r="J39" s="56">
        <f>'Leaderboard Round 2'!J56</f>
        <v>5</v>
      </c>
      <c r="K39" s="56">
        <f>'Leaderboard Round 2'!K56</f>
        <v>5</v>
      </c>
      <c r="L39" s="56">
        <f>'Leaderboard Round 2'!L56</f>
        <v>43</v>
      </c>
      <c r="M39" s="56">
        <f>'Leaderboard Round 2'!M56</f>
        <v>7</v>
      </c>
      <c r="N39" s="56">
        <f>'Leaderboard Round 2'!N56</f>
        <v>4</v>
      </c>
      <c r="O39" s="56">
        <f>'Leaderboard Round 2'!O56</f>
        <v>5</v>
      </c>
      <c r="P39" s="56">
        <f>'Leaderboard Round 2'!P56</f>
        <v>4</v>
      </c>
      <c r="Q39" s="56">
        <f>'Leaderboard Round 2'!Q56</f>
        <v>4</v>
      </c>
      <c r="R39" s="56">
        <f>'Leaderboard Round 2'!R56</f>
        <v>4</v>
      </c>
      <c r="S39" s="56">
        <f>'Leaderboard Round 2'!S56</f>
        <v>5</v>
      </c>
      <c r="T39" s="56">
        <f>'Leaderboard Round 2'!T56</f>
        <v>4</v>
      </c>
      <c r="U39" s="56">
        <f>'Leaderboard Round 2'!U56</f>
        <v>3</v>
      </c>
      <c r="V39" s="56">
        <f>'Leaderboard Round 2'!V56</f>
        <v>40</v>
      </c>
      <c r="W39" s="56">
        <f>'Leaderboard Round 2'!W56</f>
        <v>83</v>
      </c>
      <c r="X39" s="56">
        <v>75.0</v>
      </c>
      <c r="Y39" s="56">
        <v>83.0</v>
      </c>
      <c r="AA39" s="51">
        <f t="shared" si="1"/>
        <v>158</v>
      </c>
      <c r="AB39" s="51">
        <f t="shared" si="2"/>
        <v>16</v>
      </c>
    </row>
    <row r="40">
      <c r="A40" s="54">
        <f>'Leaderboard Round 1'!A40</f>
        <v>38</v>
      </c>
      <c r="B40" s="56" t="str">
        <f>'Leaderboard Round 1'!B28</f>
        <v>Cauy Walters</v>
      </c>
      <c r="C40" s="56">
        <f>'Leaderboard Round 2'!C28</f>
        <v>6</v>
      </c>
      <c r="D40" s="56">
        <f>'Leaderboard Round 2'!D28</f>
        <v>5</v>
      </c>
      <c r="E40" s="56">
        <f>'Leaderboard Round 2'!E28</f>
        <v>3</v>
      </c>
      <c r="F40" s="56">
        <f>'Leaderboard Round 2'!F28</f>
        <v>3</v>
      </c>
      <c r="G40" s="56">
        <f>'Leaderboard Round 2'!G28</f>
        <v>4</v>
      </c>
      <c r="H40" s="56">
        <f>'Leaderboard Round 2'!H28</f>
        <v>6</v>
      </c>
      <c r="I40" s="56">
        <f>'Leaderboard Round 2'!I28</f>
        <v>5</v>
      </c>
      <c r="J40" s="56">
        <f>'Leaderboard Round 2'!J28</f>
        <v>6</v>
      </c>
      <c r="K40" s="56">
        <f>'Leaderboard Round 2'!K28</f>
        <v>4</v>
      </c>
      <c r="L40" s="56">
        <f>'Leaderboard Round 2'!L28</f>
        <v>42</v>
      </c>
      <c r="M40" s="56">
        <f>'Leaderboard Round 2'!M28</f>
        <v>6</v>
      </c>
      <c r="N40" s="56">
        <f>'Leaderboard Round 2'!N28</f>
        <v>3</v>
      </c>
      <c r="O40" s="56">
        <f>'Leaderboard Round 2'!O28</f>
        <v>6</v>
      </c>
      <c r="P40" s="56">
        <f>'Leaderboard Round 2'!P28</f>
        <v>3</v>
      </c>
      <c r="Q40" s="56">
        <f>'Leaderboard Round 2'!Q28</f>
        <v>4</v>
      </c>
      <c r="R40" s="56">
        <f>'Leaderboard Round 2'!R28</f>
        <v>4</v>
      </c>
      <c r="S40" s="56">
        <f>'Leaderboard Round 2'!S28</f>
        <v>6</v>
      </c>
      <c r="T40" s="56">
        <f>'Leaderboard Round 2'!T28</f>
        <v>3</v>
      </c>
      <c r="U40" s="56">
        <f>'Leaderboard Round 2'!U28</f>
        <v>4</v>
      </c>
      <c r="V40" s="56">
        <f>'Leaderboard Round 2'!V28</f>
        <v>39</v>
      </c>
      <c r="W40" s="56">
        <f>'Leaderboard Round 2'!W28</f>
        <v>81</v>
      </c>
      <c r="X40" s="56">
        <v>77.0</v>
      </c>
      <c r="Y40" s="56">
        <v>81.0</v>
      </c>
      <c r="AA40" s="51">
        <f t="shared" si="1"/>
        <v>158</v>
      </c>
      <c r="AB40" s="51">
        <f t="shared" si="2"/>
        <v>16</v>
      </c>
    </row>
    <row r="41">
      <c r="A41" s="54">
        <f>'Leaderboard Round 1'!A41</f>
        <v>39</v>
      </c>
      <c r="B41" s="56" t="str">
        <f>'Leaderboard Round 1'!B50</f>
        <v>Dax Wilson</v>
      </c>
      <c r="C41" s="56">
        <f>'Leaderboard Round 2'!C50</f>
        <v>4</v>
      </c>
      <c r="D41" s="56">
        <f>'Leaderboard Round 2'!D50</f>
        <v>5</v>
      </c>
      <c r="E41" s="56">
        <f>'Leaderboard Round 2'!E50</f>
        <v>2</v>
      </c>
      <c r="F41" s="56">
        <f>'Leaderboard Round 2'!F50</f>
        <v>5</v>
      </c>
      <c r="G41" s="56">
        <f>'Leaderboard Round 2'!G50</f>
        <v>5</v>
      </c>
      <c r="H41" s="56">
        <f>'Leaderboard Round 2'!H50</f>
        <v>5</v>
      </c>
      <c r="I41" s="56">
        <f>'Leaderboard Round 2'!I50</f>
        <v>4</v>
      </c>
      <c r="J41" s="56">
        <f>'Leaderboard Round 2'!J50</f>
        <v>4</v>
      </c>
      <c r="K41" s="56">
        <f>'Leaderboard Round 2'!K50</f>
        <v>5</v>
      </c>
      <c r="L41" s="56">
        <f>'Leaderboard Round 2'!L50</f>
        <v>39</v>
      </c>
      <c r="M41" s="56">
        <f>'Leaderboard Round 2'!M50</f>
        <v>5</v>
      </c>
      <c r="N41" s="56">
        <f>'Leaderboard Round 2'!N50</f>
        <v>4</v>
      </c>
      <c r="O41" s="56">
        <f>'Leaderboard Round 2'!O50</f>
        <v>4</v>
      </c>
      <c r="P41" s="56">
        <f>'Leaderboard Round 2'!P50</f>
        <v>3</v>
      </c>
      <c r="Q41" s="56">
        <f>'Leaderboard Round 2'!Q50</f>
        <v>5</v>
      </c>
      <c r="R41" s="56">
        <f>'Leaderboard Round 2'!R50</f>
        <v>4</v>
      </c>
      <c r="S41" s="56">
        <f>'Leaderboard Round 2'!S50</f>
        <v>6</v>
      </c>
      <c r="T41" s="56">
        <f>'Leaderboard Round 2'!T50</f>
        <v>3</v>
      </c>
      <c r="U41" s="56">
        <f>'Leaderboard Round 2'!U50</f>
        <v>6</v>
      </c>
      <c r="V41" s="56">
        <f>'Leaderboard Round 2'!V50</f>
        <v>40</v>
      </c>
      <c r="W41" s="56">
        <f>'Leaderboard Round 2'!W50</f>
        <v>79</v>
      </c>
      <c r="X41" s="56">
        <v>79.0</v>
      </c>
      <c r="Y41" s="56">
        <v>79.0</v>
      </c>
      <c r="AA41" s="51">
        <f t="shared" si="1"/>
        <v>158</v>
      </c>
      <c r="AB41" s="51">
        <f t="shared" si="2"/>
        <v>16</v>
      </c>
    </row>
    <row r="42">
      <c r="A42" s="54">
        <f>'Leaderboard Round 1'!A42</f>
        <v>40</v>
      </c>
      <c r="B42" s="56" t="str">
        <f>'Leaderboard Round 1'!B11</f>
        <v>Ryan Hill</v>
      </c>
      <c r="C42" s="56">
        <f>'Leaderboard Round 2'!C11</f>
        <v>4</v>
      </c>
      <c r="D42" s="56">
        <f>'Leaderboard Round 2'!D11</f>
        <v>5</v>
      </c>
      <c r="E42" s="56">
        <f>'Leaderboard Round 2'!E11</f>
        <v>4</v>
      </c>
      <c r="F42" s="56">
        <f>'Leaderboard Round 2'!F11</f>
        <v>5</v>
      </c>
      <c r="G42" s="56">
        <f>'Leaderboard Round 2'!G11</f>
        <v>5</v>
      </c>
      <c r="H42" s="56">
        <f>'Leaderboard Round 2'!H11</f>
        <v>4</v>
      </c>
      <c r="I42" s="56">
        <f>'Leaderboard Round 2'!I11</f>
        <v>3</v>
      </c>
      <c r="J42" s="56">
        <f>'Leaderboard Round 2'!J11</f>
        <v>5</v>
      </c>
      <c r="K42" s="56">
        <f>'Leaderboard Round 2'!K11</f>
        <v>5</v>
      </c>
      <c r="L42" s="56">
        <f>'Leaderboard Round 2'!L11</f>
        <v>40</v>
      </c>
      <c r="M42" s="56">
        <f>'Leaderboard Round 2'!M11</f>
        <v>6</v>
      </c>
      <c r="N42" s="56">
        <f>'Leaderboard Round 2'!N11</f>
        <v>4</v>
      </c>
      <c r="O42" s="56">
        <f>'Leaderboard Round 2'!O11</f>
        <v>4</v>
      </c>
      <c r="P42" s="56">
        <f>'Leaderboard Round 2'!P11</f>
        <v>4</v>
      </c>
      <c r="Q42" s="56">
        <f>'Leaderboard Round 2'!Q11</f>
        <v>4</v>
      </c>
      <c r="R42" s="56">
        <f>'Leaderboard Round 2'!R11</f>
        <v>3</v>
      </c>
      <c r="S42" s="56">
        <f>'Leaderboard Round 2'!S11</f>
        <v>5</v>
      </c>
      <c r="T42" s="56">
        <f>'Leaderboard Round 2'!T11</f>
        <v>3</v>
      </c>
      <c r="U42" s="56">
        <f>'Leaderboard Round 2'!U11</f>
        <v>4</v>
      </c>
      <c r="V42" s="56">
        <f>'Leaderboard Round 2'!V11</f>
        <v>37</v>
      </c>
      <c r="W42" s="56">
        <f>'Leaderboard Round 2'!W11</f>
        <v>77</v>
      </c>
      <c r="X42" s="56">
        <v>81.0</v>
      </c>
      <c r="Y42" s="56">
        <v>77.0</v>
      </c>
      <c r="AA42" s="51">
        <f t="shared" si="1"/>
        <v>158</v>
      </c>
      <c r="AB42" s="51">
        <f t="shared" si="2"/>
        <v>16</v>
      </c>
    </row>
    <row r="43">
      <c r="A43" s="54">
        <f>'Leaderboard Round 1'!A43</f>
        <v>41</v>
      </c>
      <c r="B43" s="56" t="str">
        <f>'Leaderboard Round 1'!B59</f>
        <v>Caleb Dokter</v>
      </c>
      <c r="C43" s="56">
        <f>'Leaderboard Round 2'!C59</f>
        <v>4</v>
      </c>
      <c r="D43" s="56">
        <f>'Leaderboard Round 2'!D59</f>
        <v>6</v>
      </c>
      <c r="E43" s="56">
        <f>'Leaderboard Round 2'!E59</f>
        <v>3</v>
      </c>
      <c r="F43" s="56">
        <f>'Leaderboard Round 2'!F59</f>
        <v>5</v>
      </c>
      <c r="G43" s="56">
        <f>'Leaderboard Round 2'!G59</f>
        <v>6</v>
      </c>
      <c r="H43" s="56">
        <f>'Leaderboard Round 2'!H59</f>
        <v>5</v>
      </c>
      <c r="I43" s="56">
        <f>'Leaderboard Round 2'!I59</f>
        <v>3</v>
      </c>
      <c r="J43" s="56">
        <f>'Leaderboard Round 2'!J59</f>
        <v>4</v>
      </c>
      <c r="K43" s="56">
        <f>'Leaderboard Round 2'!K59</f>
        <v>4</v>
      </c>
      <c r="L43" s="56">
        <f>'Leaderboard Round 2'!L59</f>
        <v>40</v>
      </c>
      <c r="M43" s="56">
        <f>'Leaderboard Round 2'!M59</f>
        <v>6</v>
      </c>
      <c r="N43" s="56">
        <f>'Leaderboard Round 2'!N59</f>
        <v>5</v>
      </c>
      <c r="O43" s="56">
        <f>'Leaderboard Round 2'!O59</f>
        <v>3</v>
      </c>
      <c r="P43" s="56">
        <f>'Leaderboard Round 2'!P59</f>
        <v>3</v>
      </c>
      <c r="Q43" s="56">
        <f>'Leaderboard Round 2'!Q59</f>
        <v>4</v>
      </c>
      <c r="R43" s="56">
        <f>'Leaderboard Round 2'!R59</f>
        <v>4</v>
      </c>
      <c r="S43" s="56">
        <f>'Leaderboard Round 2'!S59</f>
        <v>4</v>
      </c>
      <c r="T43" s="56">
        <f>'Leaderboard Round 2'!T59</f>
        <v>3</v>
      </c>
      <c r="U43" s="56">
        <f>'Leaderboard Round 2'!U59</f>
        <v>4</v>
      </c>
      <c r="V43" s="56">
        <f>'Leaderboard Round 2'!V59</f>
        <v>36</v>
      </c>
      <c r="W43" s="56">
        <f>'Leaderboard Round 2'!W59</f>
        <v>76</v>
      </c>
      <c r="X43" s="56">
        <v>82.0</v>
      </c>
      <c r="Y43" s="56">
        <v>76.0</v>
      </c>
      <c r="AA43" s="51">
        <f t="shared" si="1"/>
        <v>158</v>
      </c>
      <c r="AB43" s="51">
        <f t="shared" si="2"/>
        <v>16</v>
      </c>
    </row>
    <row r="44">
      <c r="A44" s="54">
        <f>'Leaderboard Round 1'!A44</f>
        <v>42</v>
      </c>
      <c r="B44" s="56" t="str">
        <f>'Leaderboard Round 1'!B38</f>
        <v>Blake Skoumal</v>
      </c>
      <c r="C44" s="56">
        <f>'Leaderboard Round 2'!C38</f>
        <v>4</v>
      </c>
      <c r="D44" s="56">
        <f>'Leaderboard Round 2'!D38</f>
        <v>6</v>
      </c>
      <c r="E44" s="56">
        <f>'Leaderboard Round 2'!E38</f>
        <v>4</v>
      </c>
      <c r="F44" s="56">
        <f>'Leaderboard Round 2'!F38</f>
        <v>4</v>
      </c>
      <c r="G44" s="56">
        <f>'Leaderboard Round 2'!G38</f>
        <v>4</v>
      </c>
      <c r="H44" s="56">
        <f>'Leaderboard Round 2'!H38</f>
        <v>4</v>
      </c>
      <c r="I44" s="56">
        <f>'Leaderboard Round 2'!I38</f>
        <v>3</v>
      </c>
      <c r="J44" s="56">
        <f>'Leaderboard Round 2'!J38</f>
        <v>5</v>
      </c>
      <c r="K44" s="56">
        <f>'Leaderboard Round 2'!K38</f>
        <v>3</v>
      </c>
      <c r="L44" s="56">
        <f>'Leaderboard Round 2'!L38</f>
        <v>37</v>
      </c>
      <c r="M44" s="56">
        <f>'Leaderboard Round 2'!M38</f>
        <v>5</v>
      </c>
      <c r="N44" s="56">
        <f>'Leaderboard Round 2'!N38</f>
        <v>4</v>
      </c>
      <c r="O44" s="56">
        <f>'Leaderboard Round 2'!O38</f>
        <v>5</v>
      </c>
      <c r="P44" s="56">
        <f>'Leaderboard Round 2'!P38</f>
        <v>3</v>
      </c>
      <c r="Q44" s="56">
        <f>'Leaderboard Round 2'!Q38</f>
        <v>4</v>
      </c>
      <c r="R44" s="56">
        <f>'Leaderboard Round 2'!R38</f>
        <v>5</v>
      </c>
      <c r="S44" s="56">
        <f>'Leaderboard Round 2'!S38</f>
        <v>5</v>
      </c>
      <c r="T44" s="56">
        <f>'Leaderboard Round 2'!T38</f>
        <v>4</v>
      </c>
      <c r="U44" s="56">
        <f>'Leaderboard Round 2'!U38</f>
        <v>5</v>
      </c>
      <c r="V44" s="56">
        <f>'Leaderboard Round 2'!V38</f>
        <v>40</v>
      </c>
      <c r="W44" s="56">
        <f>'Leaderboard Round 2'!W38</f>
        <v>77</v>
      </c>
      <c r="X44" s="56">
        <v>82.0</v>
      </c>
      <c r="Y44" s="56">
        <v>77.0</v>
      </c>
      <c r="AA44" s="51">
        <f t="shared" si="1"/>
        <v>159</v>
      </c>
      <c r="AB44" s="51">
        <f t="shared" si="2"/>
        <v>17</v>
      </c>
    </row>
    <row r="45">
      <c r="A45" s="54">
        <f>'Leaderboard Round 1'!A45</f>
        <v>43</v>
      </c>
      <c r="B45" s="56" t="str">
        <f>'Leaderboard Round 1'!B34</f>
        <v>Elijah Brinton</v>
      </c>
      <c r="C45" s="56">
        <f>'Leaderboard Round 2'!C34</f>
        <v>3</v>
      </c>
      <c r="D45" s="56">
        <f>'Leaderboard Round 2'!D34</f>
        <v>5</v>
      </c>
      <c r="E45" s="56">
        <f>'Leaderboard Round 2'!E34</f>
        <v>5</v>
      </c>
      <c r="F45" s="56">
        <f>'Leaderboard Round 2'!F34</f>
        <v>6</v>
      </c>
      <c r="G45" s="56">
        <f>'Leaderboard Round 2'!G34</f>
        <v>4</v>
      </c>
      <c r="H45" s="56">
        <f>'Leaderboard Round 2'!H34</f>
        <v>4</v>
      </c>
      <c r="I45" s="56">
        <f>'Leaderboard Round 2'!I34</f>
        <v>4</v>
      </c>
      <c r="J45" s="56">
        <f>'Leaderboard Round 2'!J34</f>
        <v>4</v>
      </c>
      <c r="K45" s="56">
        <f>'Leaderboard Round 2'!K34</f>
        <v>4</v>
      </c>
      <c r="L45" s="56">
        <f>'Leaderboard Round 2'!L34</f>
        <v>39</v>
      </c>
      <c r="M45" s="56">
        <f>'Leaderboard Round 2'!M34</f>
        <v>7</v>
      </c>
      <c r="N45" s="56">
        <f>'Leaderboard Round 2'!N34</f>
        <v>4</v>
      </c>
      <c r="O45" s="56">
        <f>'Leaderboard Round 2'!O34</f>
        <v>4</v>
      </c>
      <c r="P45" s="56">
        <f>'Leaderboard Round 2'!P34</f>
        <v>3</v>
      </c>
      <c r="Q45" s="56">
        <f>'Leaderboard Round 2'!Q34</f>
        <v>5</v>
      </c>
      <c r="R45" s="56">
        <f>'Leaderboard Round 2'!R34</f>
        <v>5</v>
      </c>
      <c r="S45" s="56">
        <f>'Leaderboard Round 2'!S34</f>
        <v>8</v>
      </c>
      <c r="T45" s="56">
        <f>'Leaderboard Round 2'!T34</f>
        <v>4</v>
      </c>
      <c r="U45" s="56">
        <f>'Leaderboard Round 2'!U34</f>
        <v>4</v>
      </c>
      <c r="V45" s="56">
        <f>'Leaderboard Round 2'!V34</f>
        <v>44</v>
      </c>
      <c r="W45" s="56">
        <f>'Leaderboard Round 2'!W34</f>
        <v>83</v>
      </c>
      <c r="X45" s="56">
        <v>77.0</v>
      </c>
      <c r="Y45" s="56">
        <v>83.0</v>
      </c>
      <c r="AA45" s="51">
        <f t="shared" si="1"/>
        <v>160</v>
      </c>
      <c r="AB45" s="51">
        <f t="shared" si="2"/>
        <v>18</v>
      </c>
    </row>
    <row r="46">
      <c r="A46" s="54">
        <f>'Leaderboard Round 1'!A46</f>
        <v>44</v>
      </c>
      <c r="B46" s="56" t="str">
        <f>'Leaderboard Round 1'!B12</f>
        <v>Sam Arnold</v>
      </c>
      <c r="C46" s="56">
        <f>'Leaderboard Round 2'!C12</f>
        <v>4</v>
      </c>
      <c r="D46" s="56">
        <f>'Leaderboard Round 2'!D12</f>
        <v>7</v>
      </c>
      <c r="E46" s="56">
        <f>'Leaderboard Round 2'!E12</f>
        <v>3</v>
      </c>
      <c r="F46" s="56">
        <f>'Leaderboard Round 2'!F12</f>
        <v>6</v>
      </c>
      <c r="G46" s="56">
        <f>'Leaderboard Round 2'!G12</f>
        <v>5</v>
      </c>
      <c r="H46" s="56">
        <f>'Leaderboard Round 2'!H12</f>
        <v>3</v>
      </c>
      <c r="I46" s="56">
        <f>'Leaderboard Round 2'!I12</f>
        <v>3</v>
      </c>
      <c r="J46" s="56">
        <f>'Leaderboard Round 2'!J12</f>
        <v>5</v>
      </c>
      <c r="K46" s="56">
        <f>'Leaderboard Round 2'!K12</f>
        <v>3</v>
      </c>
      <c r="L46" s="56">
        <f>'Leaderboard Round 2'!L12</f>
        <v>39</v>
      </c>
      <c r="M46" s="56">
        <f>'Leaderboard Round 2'!M12</f>
        <v>8</v>
      </c>
      <c r="N46" s="56">
        <f>'Leaderboard Round 2'!N12</f>
        <v>3</v>
      </c>
      <c r="O46" s="56">
        <f>'Leaderboard Round 2'!O12</f>
        <v>4</v>
      </c>
      <c r="P46" s="56">
        <f>'Leaderboard Round 2'!P12</f>
        <v>4</v>
      </c>
      <c r="Q46" s="56">
        <f>'Leaderboard Round 2'!Q12</f>
        <v>4</v>
      </c>
      <c r="R46" s="56">
        <f>'Leaderboard Round 2'!R12</f>
        <v>4</v>
      </c>
      <c r="S46" s="56">
        <f>'Leaderboard Round 2'!S12</f>
        <v>5</v>
      </c>
      <c r="T46" s="56">
        <f>'Leaderboard Round 2'!T12</f>
        <v>4</v>
      </c>
      <c r="U46" s="56">
        <f>'Leaderboard Round 2'!U12</f>
        <v>6</v>
      </c>
      <c r="V46" s="56">
        <f>'Leaderboard Round 2'!V12</f>
        <v>42</v>
      </c>
      <c r="W46" s="56">
        <f>'Leaderboard Round 2'!W12</f>
        <v>81</v>
      </c>
      <c r="X46" s="56">
        <v>79.0</v>
      </c>
      <c r="Y46" s="56">
        <v>81.0</v>
      </c>
      <c r="AA46" s="51">
        <f t="shared" si="1"/>
        <v>160</v>
      </c>
      <c r="AB46" s="51">
        <f t="shared" si="2"/>
        <v>18</v>
      </c>
    </row>
    <row r="47">
      <c r="A47" s="54">
        <f>'Leaderboard Round 1'!A47</f>
        <v>45</v>
      </c>
      <c r="B47" s="56" t="str">
        <f>'Leaderboard Round 1'!B48</f>
        <v>Greg Fernández </v>
      </c>
      <c r="C47" s="56">
        <f>'Leaderboard Round 2'!C48</f>
        <v>4</v>
      </c>
      <c r="D47" s="56">
        <f>'Leaderboard Round 2'!D48</f>
        <v>7</v>
      </c>
      <c r="E47" s="56">
        <f>'Leaderboard Round 2'!E48</f>
        <v>4</v>
      </c>
      <c r="F47" s="56">
        <f>'Leaderboard Round 2'!F48</f>
        <v>4</v>
      </c>
      <c r="G47" s="56">
        <f>'Leaderboard Round 2'!G48</f>
        <v>4</v>
      </c>
      <c r="H47" s="56">
        <f>'Leaderboard Round 2'!H48</f>
        <v>4</v>
      </c>
      <c r="I47" s="56">
        <f>'Leaderboard Round 2'!I48</f>
        <v>3</v>
      </c>
      <c r="J47" s="56">
        <f>'Leaderboard Round 2'!J48</f>
        <v>5</v>
      </c>
      <c r="K47" s="56">
        <f>'Leaderboard Round 2'!K48</f>
        <v>2</v>
      </c>
      <c r="L47" s="56">
        <f>'Leaderboard Round 2'!L48</f>
        <v>37</v>
      </c>
      <c r="M47" s="56">
        <f>'Leaderboard Round 2'!M48</f>
        <v>6</v>
      </c>
      <c r="N47" s="56">
        <f>'Leaderboard Round 2'!N48</f>
        <v>4</v>
      </c>
      <c r="O47" s="56">
        <f>'Leaderboard Round 2'!O48</f>
        <v>4</v>
      </c>
      <c r="P47" s="56">
        <f>'Leaderboard Round 2'!P48</f>
        <v>4</v>
      </c>
      <c r="Q47" s="56">
        <f>'Leaderboard Round 2'!Q48</f>
        <v>4</v>
      </c>
      <c r="R47" s="56">
        <f>'Leaderboard Round 2'!R48</f>
        <v>4</v>
      </c>
      <c r="S47" s="56">
        <f>'Leaderboard Round 2'!S48</f>
        <v>7</v>
      </c>
      <c r="T47" s="56">
        <f>'Leaderboard Round 2'!T48</f>
        <v>3</v>
      </c>
      <c r="U47" s="56">
        <f>'Leaderboard Round 2'!U48</f>
        <v>5</v>
      </c>
      <c r="V47" s="56">
        <f>'Leaderboard Round 2'!V48</f>
        <v>41</v>
      </c>
      <c r="W47" s="56">
        <f>'Leaderboard Round 2'!W48</f>
        <v>78</v>
      </c>
      <c r="X47" s="56">
        <v>82.0</v>
      </c>
      <c r="Y47" s="56">
        <v>78.0</v>
      </c>
      <c r="AA47" s="51">
        <f t="shared" si="1"/>
        <v>160</v>
      </c>
      <c r="AB47" s="51">
        <f t="shared" si="2"/>
        <v>18</v>
      </c>
    </row>
    <row r="48">
      <c r="A48" s="54">
        <f>'Leaderboard Round 1'!A48</f>
        <v>46</v>
      </c>
      <c r="B48" s="56" t="str">
        <f>'Leaderboard Round 1'!B17</f>
        <v>Tate Trotter</v>
      </c>
      <c r="C48" s="56">
        <f>'Leaderboard Round 2'!C17</f>
        <v>4</v>
      </c>
      <c r="D48" s="56">
        <f>'Leaderboard Round 2'!D17</f>
        <v>5</v>
      </c>
      <c r="E48" s="56">
        <f>'Leaderboard Round 2'!E17</f>
        <v>3</v>
      </c>
      <c r="F48" s="56">
        <f>'Leaderboard Round 2'!F17</f>
        <v>5</v>
      </c>
      <c r="G48" s="56">
        <f>'Leaderboard Round 2'!G17</f>
        <v>4</v>
      </c>
      <c r="H48" s="56">
        <f>'Leaderboard Round 2'!H17</f>
        <v>5</v>
      </c>
      <c r="I48" s="56">
        <f>'Leaderboard Round 2'!I17</f>
        <v>4</v>
      </c>
      <c r="J48" s="56">
        <f>'Leaderboard Round 2'!J17</f>
        <v>4</v>
      </c>
      <c r="K48" s="56">
        <f>'Leaderboard Round 2'!K17</f>
        <v>4</v>
      </c>
      <c r="L48" s="56">
        <f>'Leaderboard Round 2'!L17</f>
        <v>38</v>
      </c>
      <c r="M48" s="56">
        <f>'Leaderboard Round 2'!M17</f>
        <v>5</v>
      </c>
      <c r="N48" s="56">
        <f>'Leaderboard Round 2'!N17</f>
        <v>4</v>
      </c>
      <c r="O48" s="56">
        <f>'Leaderboard Round 2'!O17</f>
        <v>4</v>
      </c>
      <c r="P48" s="56">
        <f>'Leaderboard Round 2'!P17</f>
        <v>4</v>
      </c>
      <c r="Q48" s="56">
        <f>'Leaderboard Round 2'!Q17</f>
        <v>5</v>
      </c>
      <c r="R48" s="56">
        <f>'Leaderboard Round 2'!R17</f>
        <v>4</v>
      </c>
      <c r="S48" s="56">
        <f>'Leaderboard Round 2'!S17</f>
        <v>3</v>
      </c>
      <c r="T48" s="56">
        <f>'Leaderboard Round 2'!T17</f>
        <v>3</v>
      </c>
      <c r="U48" s="56">
        <f>'Leaderboard Round 2'!U17</f>
        <v>6</v>
      </c>
      <c r="V48" s="56">
        <f>'Leaderboard Round 2'!V17</f>
        <v>38</v>
      </c>
      <c r="W48" s="56">
        <f>'Leaderboard Round 2'!W17</f>
        <v>76</v>
      </c>
      <c r="X48" s="56">
        <v>84.0</v>
      </c>
      <c r="Y48" s="56">
        <v>76.0</v>
      </c>
      <c r="AA48" s="51">
        <f t="shared" si="1"/>
        <v>160</v>
      </c>
      <c r="AB48" s="51">
        <f t="shared" si="2"/>
        <v>18</v>
      </c>
    </row>
    <row r="49">
      <c r="A49" s="54">
        <f>'Leaderboard Round 1'!A49</f>
        <v>47</v>
      </c>
      <c r="B49" s="56" t="str">
        <f>'Leaderboard Round 1'!B32</f>
        <v>Thomas Benninghoff</v>
      </c>
      <c r="C49" s="56">
        <f>'Leaderboard Round 2'!C32</f>
        <v>4</v>
      </c>
      <c r="D49" s="56">
        <f>'Leaderboard Round 2'!D32</f>
        <v>6</v>
      </c>
      <c r="E49" s="56">
        <f>'Leaderboard Round 2'!E32</f>
        <v>3</v>
      </c>
      <c r="F49" s="56">
        <f>'Leaderboard Round 2'!F32</f>
        <v>5</v>
      </c>
      <c r="G49" s="56">
        <f>'Leaderboard Round 2'!G32</f>
        <v>4</v>
      </c>
      <c r="H49" s="56">
        <f>'Leaderboard Round 2'!H32</f>
        <v>6</v>
      </c>
      <c r="I49" s="56">
        <f>'Leaderboard Round 2'!I32</f>
        <v>3</v>
      </c>
      <c r="J49" s="56">
        <f>'Leaderboard Round 2'!J32</f>
        <v>5</v>
      </c>
      <c r="K49" s="56">
        <f>'Leaderboard Round 2'!K32</f>
        <v>5</v>
      </c>
      <c r="L49" s="56">
        <f>'Leaderboard Round 2'!L32</f>
        <v>41</v>
      </c>
      <c r="M49" s="56">
        <f>'Leaderboard Round 2'!M32</f>
        <v>7</v>
      </c>
      <c r="N49" s="56">
        <f>'Leaderboard Round 2'!N32</f>
        <v>4</v>
      </c>
      <c r="O49" s="56">
        <f>'Leaderboard Round 2'!O32</f>
        <v>4</v>
      </c>
      <c r="P49" s="56">
        <f>'Leaderboard Round 2'!P32</f>
        <v>3</v>
      </c>
      <c r="Q49" s="56">
        <f>'Leaderboard Round 2'!Q32</f>
        <v>4</v>
      </c>
      <c r="R49" s="56">
        <f>'Leaderboard Round 2'!R32</f>
        <v>4</v>
      </c>
      <c r="S49" s="56">
        <f>'Leaderboard Round 2'!S32</f>
        <v>10</v>
      </c>
      <c r="T49" s="56">
        <f>'Leaderboard Round 2'!T32</f>
        <v>3</v>
      </c>
      <c r="U49" s="56">
        <f>'Leaderboard Round 2'!U32</f>
        <v>5</v>
      </c>
      <c r="V49" s="56">
        <f>'Leaderboard Round 2'!V32</f>
        <v>44</v>
      </c>
      <c r="W49" s="56">
        <f>'Leaderboard Round 2'!W32</f>
        <v>85</v>
      </c>
      <c r="X49" s="56">
        <v>76.0</v>
      </c>
      <c r="Y49" s="56">
        <v>85.0</v>
      </c>
      <c r="AA49" s="51">
        <f t="shared" si="1"/>
        <v>161</v>
      </c>
      <c r="AB49" s="51">
        <f t="shared" si="2"/>
        <v>19</v>
      </c>
    </row>
    <row r="50">
      <c r="A50" s="54">
        <f>'Leaderboard Round 1'!A50</f>
        <v>48</v>
      </c>
      <c r="B50" s="56" t="str">
        <f>'Leaderboard Round 1'!B43</f>
        <v>Peyton Bettcher</v>
      </c>
      <c r="C50" s="56">
        <f>'Leaderboard Round 2'!C43</f>
        <v>3</v>
      </c>
      <c r="D50" s="56">
        <f>'Leaderboard Round 2'!D43</f>
        <v>7</v>
      </c>
      <c r="E50" s="56">
        <f>'Leaderboard Round 2'!E43</f>
        <v>3</v>
      </c>
      <c r="F50" s="56">
        <f>'Leaderboard Round 2'!F43</f>
        <v>5</v>
      </c>
      <c r="G50" s="56">
        <f>'Leaderboard Round 2'!G43</f>
        <v>5</v>
      </c>
      <c r="H50" s="56">
        <f>'Leaderboard Round 2'!H43</f>
        <v>5</v>
      </c>
      <c r="I50" s="56">
        <f>'Leaderboard Round 2'!I43</f>
        <v>4</v>
      </c>
      <c r="J50" s="56">
        <f>'Leaderboard Round 2'!J43</f>
        <v>4</v>
      </c>
      <c r="K50" s="56">
        <f>'Leaderboard Round 2'!K43</f>
        <v>3</v>
      </c>
      <c r="L50" s="56">
        <f>'Leaderboard Round 2'!L43</f>
        <v>39</v>
      </c>
      <c r="M50" s="56">
        <f>'Leaderboard Round 2'!M43</f>
        <v>8</v>
      </c>
      <c r="N50" s="56">
        <f>'Leaderboard Round 2'!N43</f>
        <v>6</v>
      </c>
      <c r="O50" s="56">
        <f>'Leaderboard Round 2'!O43</f>
        <v>3</v>
      </c>
      <c r="P50" s="56">
        <f>'Leaderboard Round 2'!P43</f>
        <v>4</v>
      </c>
      <c r="Q50" s="56">
        <f>'Leaderboard Round 2'!Q43</f>
        <v>4</v>
      </c>
      <c r="R50" s="56">
        <f>'Leaderboard Round 2'!R43</f>
        <v>4</v>
      </c>
      <c r="S50" s="56">
        <f>'Leaderboard Round 2'!S43</f>
        <v>5</v>
      </c>
      <c r="T50" s="56">
        <f>'Leaderboard Round 2'!T43</f>
        <v>5</v>
      </c>
      <c r="U50" s="56">
        <f>'Leaderboard Round 2'!U43</f>
        <v>4</v>
      </c>
      <c r="V50" s="56">
        <f>'Leaderboard Round 2'!V43</f>
        <v>43</v>
      </c>
      <c r="W50" s="56">
        <f>'Leaderboard Round 2'!W43</f>
        <v>82</v>
      </c>
      <c r="X50" s="56">
        <v>79.0</v>
      </c>
      <c r="Y50" s="56">
        <v>82.0</v>
      </c>
      <c r="AA50" s="51">
        <f t="shared" si="1"/>
        <v>161</v>
      </c>
      <c r="AB50" s="51">
        <f t="shared" si="2"/>
        <v>19</v>
      </c>
    </row>
    <row r="51">
      <c r="A51" s="54">
        <f>'Leaderboard Round 1'!A51</f>
        <v>49</v>
      </c>
      <c r="B51" s="56" t="str">
        <f>'Leaderboard Round 1'!B39</f>
        <v>Juan Florez</v>
      </c>
      <c r="C51" s="56">
        <f>'Leaderboard Round 2'!C39</f>
        <v>3</v>
      </c>
      <c r="D51" s="56">
        <f>'Leaderboard Round 2'!D39</f>
        <v>6</v>
      </c>
      <c r="E51" s="56">
        <f>'Leaderboard Round 2'!E39</f>
        <v>3</v>
      </c>
      <c r="F51" s="56">
        <f>'Leaderboard Round 2'!F39</f>
        <v>5</v>
      </c>
      <c r="G51" s="56">
        <f>'Leaderboard Round 2'!G39</f>
        <v>4</v>
      </c>
      <c r="H51" s="56">
        <f>'Leaderboard Round 2'!H39</f>
        <v>6</v>
      </c>
      <c r="I51" s="56">
        <f>'Leaderboard Round 2'!I39</f>
        <v>4</v>
      </c>
      <c r="J51" s="56">
        <f>'Leaderboard Round 2'!J39</f>
        <v>4</v>
      </c>
      <c r="K51" s="56">
        <f>'Leaderboard Round 2'!K39</f>
        <v>3</v>
      </c>
      <c r="L51" s="56">
        <f>'Leaderboard Round 2'!L39</f>
        <v>38</v>
      </c>
      <c r="M51" s="56">
        <f>'Leaderboard Round 2'!M39</f>
        <v>9</v>
      </c>
      <c r="N51" s="56">
        <f>'Leaderboard Round 2'!N39</f>
        <v>5</v>
      </c>
      <c r="O51" s="56">
        <f>'Leaderboard Round 2'!O39</f>
        <v>4</v>
      </c>
      <c r="P51" s="56">
        <f>'Leaderboard Round 2'!P39</f>
        <v>4</v>
      </c>
      <c r="Q51" s="56">
        <f>'Leaderboard Round 2'!Q39</f>
        <v>4</v>
      </c>
      <c r="R51" s="56">
        <f>'Leaderboard Round 2'!R39</f>
        <v>4</v>
      </c>
      <c r="S51" s="56">
        <f>'Leaderboard Round 2'!S39</f>
        <v>5</v>
      </c>
      <c r="T51" s="56">
        <f>'Leaderboard Round 2'!T39</f>
        <v>3</v>
      </c>
      <c r="U51" s="56">
        <f>'Leaderboard Round 2'!U39</f>
        <v>4</v>
      </c>
      <c r="V51" s="56">
        <f>'Leaderboard Round 2'!V39</f>
        <v>42</v>
      </c>
      <c r="W51" s="56">
        <f>'Leaderboard Round 2'!W39</f>
        <v>80</v>
      </c>
      <c r="X51" s="56">
        <v>81.0</v>
      </c>
      <c r="Y51" s="56">
        <v>80.0</v>
      </c>
      <c r="AA51" s="51">
        <f t="shared" si="1"/>
        <v>161</v>
      </c>
      <c r="AB51" s="51">
        <f t="shared" si="2"/>
        <v>19</v>
      </c>
    </row>
    <row r="52">
      <c r="A52" s="54">
        <f>'Leaderboard Round 1'!A52</f>
        <v>50</v>
      </c>
      <c r="B52" s="56" t="str">
        <f>'Leaderboard Round 1'!B75</f>
        <v>Eli Van Essen</v>
      </c>
      <c r="C52" s="56">
        <f>'Leaderboard Round 2'!C75</f>
        <v>5</v>
      </c>
      <c r="D52" s="56">
        <f>'Leaderboard Round 2'!D75</f>
        <v>5</v>
      </c>
      <c r="E52" s="56">
        <f>'Leaderboard Round 2'!E75</f>
        <v>3</v>
      </c>
      <c r="F52" s="56">
        <f>'Leaderboard Round 2'!F75</f>
        <v>4</v>
      </c>
      <c r="G52" s="56">
        <f>'Leaderboard Round 2'!G75</f>
        <v>4</v>
      </c>
      <c r="H52" s="56">
        <f>'Leaderboard Round 2'!H75</f>
        <v>5</v>
      </c>
      <c r="I52" s="56">
        <f>'Leaderboard Round 2'!I75</f>
        <v>4</v>
      </c>
      <c r="J52" s="56">
        <f>'Leaderboard Round 2'!J75</f>
        <v>4</v>
      </c>
      <c r="K52" s="56">
        <f>'Leaderboard Round 2'!K75</f>
        <v>5</v>
      </c>
      <c r="L52" s="56">
        <f>'Leaderboard Round 2'!L75</f>
        <v>39</v>
      </c>
      <c r="M52" s="56">
        <f>'Leaderboard Round 2'!M75</f>
        <v>6</v>
      </c>
      <c r="N52" s="56">
        <f>'Leaderboard Round 2'!N75</f>
        <v>4</v>
      </c>
      <c r="O52" s="56">
        <f>'Leaderboard Round 2'!O75</f>
        <v>4</v>
      </c>
      <c r="P52" s="56">
        <f>'Leaderboard Round 2'!P75</f>
        <v>3</v>
      </c>
      <c r="Q52" s="56">
        <f>'Leaderboard Round 2'!Q75</f>
        <v>4</v>
      </c>
      <c r="R52" s="56">
        <f>'Leaderboard Round 2'!R75</f>
        <v>6</v>
      </c>
      <c r="S52" s="56">
        <f>'Leaderboard Round 2'!S75</f>
        <v>5</v>
      </c>
      <c r="T52" s="56">
        <f>'Leaderboard Round 2'!T75</f>
        <v>4</v>
      </c>
      <c r="U52" s="56">
        <f>'Leaderboard Round 2'!U75</f>
        <v>5</v>
      </c>
      <c r="V52" s="56">
        <f>'Leaderboard Round 2'!V75</f>
        <v>41</v>
      </c>
      <c r="W52" s="56">
        <f>'Leaderboard Round 2'!W75</f>
        <v>80</v>
      </c>
      <c r="X52" s="56">
        <v>81.0</v>
      </c>
      <c r="Y52" s="56">
        <v>80.0</v>
      </c>
      <c r="AA52" s="51">
        <f t="shared" si="1"/>
        <v>161</v>
      </c>
      <c r="AB52" s="51">
        <f t="shared" si="2"/>
        <v>19</v>
      </c>
    </row>
    <row r="53">
      <c r="A53" s="54">
        <f>'Leaderboard Round 1'!A53</f>
        <v>51</v>
      </c>
      <c r="B53" s="56" t="str">
        <f>'Leaderboard Round 1'!B19</f>
        <v>Ty Peterson</v>
      </c>
      <c r="C53" s="56">
        <f>'Leaderboard Round 2'!C19</f>
        <v>4</v>
      </c>
      <c r="D53" s="56">
        <f>'Leaderboard Round 2'!D19</f>
        <v>5</v>
      </c>
      <c r="E53" s="56">
        <f>'Leaderboard Round 2'!E19</f>
        <v>4</v>
      </c>
      <c r="F53" s="56">
        <f>'Leaderboard Round 2'!F19</f>
        <v>4</v>
      </c>
      <c r="G53" s="56">
        <f>'Leaderboard Round 2'!G19</f>
        <v>4</v>
      </c>
      <c r="H53" s="56">
        <f>'Leaderboard Round 2'!H19</f>
        <v>6</v>
      </c>
      <c r="I53" s="56">
        <f>'Leaderboard Round 2'!I19</f>
        <v>3</v>
      </c>
      <c r="J53" s="56">
        <f>'Leaderboard Round 2'!J19</f>
        <v>3</v>
      </c>
      <c r="K53" s="56">
        <f>'Leaderboard Round 2'!K19</f>
        <v>4</v>
      </c>
      <c r="L53" s="56">
        <f>'Leaderboard Round 2'!L19</f>
        <v>37</v>
      </c>
      <c r="M53" s="56">
        <f>'Leaderboard Round 2'!M19</f>
        <v>6</v>
      </c>
      <c r="N53" s="56">
        <f>'Leaderboard Round 2'!N19</f>
        <v>4</v>
      </c>
      <c r="O53" s="56">
        <f>'Leaderboard Round 2'!O19</f>
        <v>4</v>
      </c>
      <c r="P53" s="56">
        <f>'Leaderboard Round 2'!P19</f>
        <v>4</v>
      </c>
      <c r="Q53" s="56">
        <f>'Leaderboard Round 2'!Q19</f>
        <v>4</v>
      </c>
      <c r="R53" s="56">
        <f>'Leaderboard Round 2'!R19</f>
        <v>5</v>
      </c>
      <c r="S53" s="56">
        <f>'Leaderboard Round 2'!S19</f>
        <v>8</v>
      </c>
      <c r="T53" s="56">
        <f>'Leaderboard Round 2'!T19</f>
        <v>3</v>
      </c>
      <c r="U53" s="56">
        <f>'Leaderboard Round 2'!U19</f>
        <v>5</v>
      </c>
      <c r="V53" s="56">
        <f>'Leaderboard Round 2'!V19</f>
        <v>43</v>
      </c>
      <c r="W53" s="56">
        <f>'Leaderboard Round 2'!W19</f>
        <v>80</v>
      </c>
      <c r="X53" s="56">
        <v>82.0</v>
      </c>
      <c r="Y53" s="56">
        <v>80.0</v>
      </c>
      <c r="AA53" s="51">
        <f t="shared" si="1"/>
        <v>162</v>
      </c>
      <c r="AB53" s="51">
        <f t="shared" si="2"/>
        <v>20</v>
      </c>
    </row>
    <row r="54">
      <c r="A54" s="54">
        <f>'Leaderboard Round 1'!A54</f>
        <v>52</v>
      </c>
      <c r="B54" s="56" t="str">
        <f>'Leaderboard Round 1'!B3</f>
        <v>Andreas Aho</v>
      </c>
      <c r="C54" s="56">
        <f>'Leaderboard Round 2'!C3</f>
        <v>5</v>
      </c>
      <c r="D54" s="56">
        <f>'Leaderboard Round 2'!D3</f>
        <v>7</v>
      </c>
      <c r="E54" s="56">
        <f>'Leaderboard Round 2'!E3</f>
        <v>3</v>
      </c>
      <c r="F54" s="56">
        <f>'Leaderboard Round 2'!F3</f>
        <v>4</v>
      </c>
      <c r="G54" s="56">
        <f>'Leaderboard Round 2'!G3</f>
        <v>5</v>
      </c>
      <c r="H54" s="56">
        <f>'Leaderboard Round 2'!H3</f>
        <v>4</v>
      </c>
      <c r="I54" s="56">
        <f>'Leaderboard Round 2'!I3</f>
        <v>6</v>
      </c>
      <c r="J54" s="56">
        <f>'Leaderboard Round 2'!J3</f>
        <v>4</v>
      </c>
      <c r="K54" s="56">
        <f>'Leaderboard Round 2'!K3</f>
        <v>4</v>
      </c>
      <c r="L54" s="56">
        <f>'Leaderboard Round 2'!L3</f>
        <v>42</v>
      </c>
      <c r="M54" s="56">
        <f>'Leaderboard Round 2'!M3</f>
        <v>5</v>
      </c>
      <c r="N54" s="56">
        <f>'Leaderboard Round 2'!N3</f>
        <v>6</v>
      </c>
      <c r="O54" s="56">
        <f>'Leaderboard Round 2'!O3</f>
        <v>4</v>
      </c>
      <c r="P54" s="56">
        <f>'Leaderboard Round 2'!P3</f>
        <v>3</v>
      </c>
      <c r="Q54" s="56">
        <f>'Leaderboard Round 2'!Q3</f>
        <v>3</v>
      </c>
      <c r="R54" s="56">
        <f>'Leaderboard Round 2'!R3</f>
        <v>3</v>
      </c>
      <c r="S54" s="56">
        <f>'Leaderboard Round 2'!S3</f>
        <v>5</v>
      </c>
      <c r="T54" s="56">
        <f>'Leaderboard Round 2'!T3</f>
        <v>3</v>
      </c>
      <c r="U54" s="56">
        <f>'Leaderboard Round 2'!U3</f>
        <v>4</v>
      </c>
      <c r="V54" s="56">
        <f>'Leaderboard Round 2'!V3</f>
        <v>36</v>
      </c>
      <c r="W54" s="56">
        <f>'Leaderboard Round 2'!W3</f>
        <v>78</v>
      </c>
      <c r="X54" s="56">
        <v>84.0</v>
      </c>
      <c r="Y54" s="56">
        <v>78.0</v>
      </c>
      <c r="AA54" s="51">
        <f t="shared" si="1"/>
        <v>162</v>
      </c>
      <c r="AB54" s="51">
        <f t="shared" si="2"/>
        <v>20</v>
      </c>
    </row>
    <row r="55">
      <c r="A55" s="54">
        <f>'Leaderboard Round 1'!A55</f>
        <v>53</v>
      </c>
      <c r="B55" s="56" t="str">
        <f>'Leaderboard Round 1'!B60</f>
        <v>Will Rader</v>
      </c>
      <c r="C55" s="56">
        <f>'Leaderboard Round 2'!C60</f>
        <v>4</v>
      </c>
      <c r="D55" s="56">
        <f>'Leaderboard Round 2'!D60</f>
        <v>6</v>
      </c>
      <c r="E55" s="56">
        <f>'Leaderboard Round 2'!E60</f>
        <v>3</v>
      </c>
      <c r="F55" s="56">
        <f>'Leaderboard Round 2'!F60</f>
        <v>6</v>
      </c>
      <c r="G55" s="56">
        <f>'Leaderboard Round 2'!G60</f>
        <v>4</v>
      </c>
      <c r="H55" s="56">
        <f>'Leaderboard Round 2'!H60</f>
        <v>5</v>
      </c>
      <c r="I55" s="56">
        <f>'Leaderboard Round 2'!I60</f>
        <v>3</v>
      </c>
      <c r="J55" s="56">
        <f>'Leaderboard Round 2'!J60</f>
        <v>5</v>
      </c>
      <c r="K55" s="56">
        <f>'Leaderboard Round 2'!K60</f>
        <v>4</v>
      </c>
      <c r="L55" s="56">
        <f>'Leaderboard Round 2'!L60</f>
        <v>40</v>
      </c>
      <c r="M55" s="56">
        <f>'Leaderboard Round 2'!M60</f>
        <v>7</v>
      </c>
      <c r="N55" s="56">
        <f>'Leaderboard Round 2'!N60</f>
        <v>4</v>
      </c>
      <c r="O55" s="56">
        <f>'Leaderboard Round 2'!O60</f>
        <v>4</v>
      </c>
      <c r="P55" s="56">
        <f>'Leaderboard Round 2'!P60</f>
        <v>4</v>
      </c>
      <c r="Q55" s="56">
        <f>'Leaderboard Round 2'!Q60</f>
        <v>5</v>
      </c>
      <c r="R55" s="56">
        <f>'Leaderboard Round 2'!R60</f>
        <v>5</v>
      </c>
      <c r="S55" s="56">
        <f>'Leaderboard Round 2'!S60</f>
        <v>7</v>
      </c>
      <c r="T55" s="56">
        <f>'Leaderboard Round 2'!T60</f>
        <v>4</v>
      </c>
      <c r="U55" s="56">
        <f>'Leaderboard Round 2'!U60</f>
        <v>4</v>
      </c>
      <c r="V55" s="56">
        <f>'Leaderboard Round 2'!V60</f>
        <v>44</v>
      </c>
      <c r="W55" s="56">
        <f>'Leaderboard Round 2'!W60</f>
        <v>84</v>
      </c>
      <c r="X55" s="56">
        <v>79.0</v>
      </c>
      <c r="Y55" s="56">
        <v>84.0</v>
      </c>
      <c r="AA55" s="51">
        <f t="shared" si="1"/>
        <v>163</v>
      </c>
      <c r="AB55" s="51">
        <f t="shared" si="2"/>
        <v>21</v>
      </c>
    </row>
    <row r="56">
      <c r="A56" s="54">
        <f>'Leaderboard Round 1'!A56</f>
        <v>54</v>
      </c>
      <c r="B56" s="56" t="str">
        <f>'Leaderboard Round 1'!B23</f>
        <v>Inaki Berezadi</v>
      </c>
      <c r="C56" s="56">
        <f>'Leaderboard Round 2'!C23</f>
        <v>3</v>
      </c>
      <c r="D56" s="56">
        <f>'Leaderboard Round 2'!D23</f>
        <v>8</v>
      </c>
      <c r="E56" s="56">
        <f>'Leaderboard Round 2'!E23</f>
        <v>4</v>
      </c>
      <c r="F56" s="56">
        <f>'Leaderboard Round 2'!F23</f>
        <v>6</v>
      </c>
      <c r="G56" s="56">
        <f>'Leaderboard Round 2'!G23</f>
        <v>5</v>
      </c>
      <c r="H56" s="56">
        <f>'Leaderboard Round 2'!H23</f>
        <v>5</v>
      </c>
      <c r="I56" s="56">
        <f>'Leaderboard Round 2'!I23</f>
        <v>4</v>
      </c>
      <c r="J56" s="56">
        <f>'Leaderboard Round 2'!J23</f>
        <v>4</v>
      </c>
      <c r="K56" s="56">
        <f>'Leaderboard Round 2'!K23</f>
        <v>5</v>
      </c>
      <c r="L56" s="56">
        <f>'Leaderboard Round 2'!L23</f>
        <v>44</v>
      </c>
      <c r="M56" s="56">
        <f>'Leaderboard Round 2'!M23</f>
        <v>6</v>
      </c>
      <c r="N56" s="56">
        <f>'Leaderboard Round 2'!N23</f>
        <v>4</v>
      </c>
      <c r="O56" s="56">
        <f>'Leaderboard Round 2'!O23</f>
        <v>4</v>
      </c>
      <c r="P56" s="56">
        <f>'Leaderboard Round 2'!P23</f>
        <v>3</v>
      </c>
      <c r="Q56" s="56">
        <f>'Leaderboard Round 2'!Q23</f>
        <v>4</v>
      </c>
      <c r="R56" s="56">
        <f>'Leaderboard Round 2'!R23</f>
        <v>3</v>
      </c>
      <c r="S56" s="56">
        <f>'Leaderboard Round 2'!S23</f>
        <v>6</v>
      </c>
      <c r="T56" s="56">
        <f>'Leaderboard Round 2'!T23</f>
        <v>3</v>
      </c>
      <c r="U56" s="56">
        <f>'Leaderboard Round 2'!U23</f>
        <v>4</v>
      </c>
      <c r="V56" s="56">
        <f>'Leaderboard Round 2'!V23</f>
        <v>37</v>
      </c>
      <c r="W56" s="56">
        <f>'Leaderboard Round 2'!W23</f>
        <v>81</v>
      </c>
      <c r="X56" s="56">
        <v>82.0</v>
      </c>
      <c r="Y56" s="56">
        <v>81.0</v>
      </c>
      <c r="AA56" s="51">
        <f t="shared" si="1"/>
        <v>163</v>
      </c>
      <c r="AB56" s="51">
        <f t="shared" si="2"/>
        <v>21</v>
      </c>
    </row>
    <row r="57">
      <c r="A57" s="54">
        <f>'Leaderboard Round 1'!A57</f>
        <v>55</v>
      </c>
      <c r="B57" s="56" t="str">
        <f>'Leaderboard Round 1'!B55</f>
        <v>Jackson Childs</v>
      </c>
      <c r="C57" s="56">
        <f>'Leaderboard Round 2'!C55</f>
        <v>4</v>
      </c>
      <c r="D57" s="56">
        <f>'Leaderboard Round 2'!D55</f>
        <v>5</v>
      </c>
      <c r="E57" s="56">
        <f>'Leaderboard Round 2'!E55</f>
        <v>3</v>
      </c>
      <c r="F57" s="56">
        <f>'Leaderboard Round 2'!F55</f>
        <v>7</v>
      </c>
      <c r="G57" s="56">
        <f>'Leaderboard Round 2'!G55</f>
        <v>4</v>
      </c>
      <c r="H57" s="56">
        <f>'Leaderboard Round 2'!H55</f>
        <v>6</v>
      </c>
      <c r="I57" s="56">
        <f>'Leaderboard Round 2'!I55</f>
        <v>3</v>
      </c>
      <c r="J57" s="56">
        <f>'Leaderboard Round 2'!J55</f>
        <v>6</v>
      </c>
      <c r="K57" s="56">
        <f>'Leaderboard Round 2'!K55</f>
        <v>4</v>
      </c>
      <c r="L57" s="56">
        <f>'Leaderboard Round 2'!L55</f>
        <v>42</v>
      </c>
      <c r="M57" s="56">
        <f>'Leaderboard Round 2'!M55</f>
        <v>6</v>
      </c>
      <c r="N57" s="56">
        <f>'Leaderboard Round 2'!N55</f>
        <v>3</v>
      </c>
      <c r="O57" s="56">
        <f>'Leaderboard Round 2'!O55</f>
        <v>6</v>
      </c>
      <c r="P57" s="56">
        <f>'Leaderboard Round 2'!P55</f>
        <v>3</v>
      </c>
      <c r="Q57" s="56">
        <f>'Leaderboard Round 2'!Q55</f>
        <v>4</v>
      </c>
      <c r="R57" s="56">
        <f>'Leaderboard Round 2'!R55</f>
        <v>5</v>
      </c>
      <c r="S57" s="56">
        <f>'Leaderboard Round 2'!S55</f>
        <v>4</v>
      </c>
      <c r="T57" s="56">
        <f>'Leaderboard Round 2'!T55</f>
        <v>4</v>
      </c>
      <c r="U57" s="56">
        <f>'Leaderboard Round 2'!U55</f>
        <v>4</v>
      </c>
      <c r="V57" s="56">
        <f>'Leaderboard Round 2'!V55</f>
        <v>39</v>
      </c>
      <c r="W57" s="56">
        <f>'Leaderboard Round 2'!W55</f>
        <v>81</v>
      </c>
      <c r="X57" s="56">
        <v>83.0</v>
      </c>
      <c r="Y57" s="56">
        <v>81.0</v>
      </c>
      <c r="AA57" s="51">
        <f t="shared" si="1"/>
        <v>164</v>
      </c>
      <c r="AB57" s="51">
        <f t="shared" si="2"/>
        <v>22</v>
      </c>
    </row>
    <row r="58">
      <c r="A58" s="54">
        <f>'Leaderboard Round 1'!A58</f>
        <v>56</v>
      </c>
      <c r="B58" s="56" t="str">
        <f>'Leaderboard Round 1'!B27</f>
        <v>Brian Mays</v>
      </c>
      <c r="C58" s="56">
        <f>'Leaderboard Round 2'!C27</f>
        <v>6</v>
      </c>
      <c r="D58" s="56">
        <f>'Leaderboard Round 2'!D27</f>
        <v>5</v>
      </c>
      <c r="E58" s="56">
        <f>'Leaderboard Round 2'!E27</f>
        <v>3</v>
      </c>
      <c r="F58" s="56">
        <f>'Leaderboard Round 2'!F27</f>
        <v>5</v>
      </c>
      <c r="G58" s="56">
        <f>'Leaderboard Round 2'!G27</f>
        <v>4</v>
      </c>
      <c r="H58" s="56">
        <f>'Leaderboard Round 2'!H27</f>
        <v>5</v>
      </c>
      <c r="I58" s="56">
        <f>'Leaderboard Round 2'!I27</f>
        <v>4</v>
      </c>
      <c r="J58" s="56">
        <f>'Leaderboard Round 2'!J27</f>
        <v>4</v>
      </c>
      <c r="K58" s="56">
        <f>'Leaderboard Round 2'!K27</f>
        <v>4</v>
      </c>
      <c r="L58" s="56">
        <f>'Leaderboard Round 2'!L27</f>
        <v>40</v>
      </c>
      <c r="M58" s="56">
        <f>'Leaderboard Round 2'!M27</f>
        <v>7</v>
      </c>
      <c r="N58" s="56">
        <f>'Leaderboard Round 2'!N27</f>
        <v>3</v>
      </c>
      <c r="O58" s="56">
        <f>'Leaderboard Round 2'!O27</f>
        <v>4</v>
      </c>
      <c r="P58" s="56">
        <f>'Leaderboard Round 2'!P27</f>
        <v>4</v>
      </c>
      <c r="Q58" s="56">
        <f>'Leaderboard Round 2'!Q27</f>
        <v>3</v>
      </c>
      <c r="R58" s="56">
        <f>'Leaderboard Round 2'!R27</f>
        <v>5</v>
      </c>
      <c r="S58" s="56">
        <f>'Leaderboard Round 2'!S27</f>
        <v>5</v>
      </c>
      <c r="T58" s="56">
        <f>'Leaderboard Round 2'!T27</f>
        <v>3</v>
      </c>
      <c r="U58" s="56">
        <f>'Leaderboard Round 2'!U27</f>
        <v>3</v>
      </c>
      <c r="V58" s="56">
        <f>'Leaderboard Round 2'!V27</f>
        <v>37</v>
      </c>
      <c r="W58" s="56">
        <f>'Leaderboard Round 2'!W27</f>
        <v>77</v>
      </c>
      <c r="X58" s="56">
        <v>87.0</v>
      </c>
      <c r="Y58" s="56">
        <v>77.0</v>
      </c>
      <c r="AA58" s="51">
        <f t="shared" si="1"/>
        <v>164</v>
      </c>
      <c r="AB58" s="51">
        <f t="shared" si="2"/>
        <v>22</v>
      </c>
    </row>
    <row r="59">
      <c r="A59" s="54">
        <f>'Leaderboard Round 1'!A59</f>
        <v>57</v>
      </c>
      <c r="B59" s="56" t="str">
        <f>'Leaderboard Round 1'!B46</f>
        <v>Casey Cull</v>
      </c>
      <c r="C59" s="56">
        <f>'Leaderboard Round 2'!C46</f>
        <v>7</v>
      </c>
      <c r="D59" s="56">
        <f>'Leaderboard Round 2'!D46</f>
        <v>5</v>
      </c>
      <c r="E59" s="56">
        <f>'Leaderboard Round 2'!E46</f>
        <v>4</v>
      </c>
      <c r="F59" s="56">
        <f>'Leaderboard Round 2'!F46</f>
        <v>6</v>
      </c>
      <c r="G59" s="56">
        <f>'Leaderboard Round 2'!G46</f>
        <v>6</v>
      </c>
      <c r="H59" s="56">
        <f>'Leaderboard Round 2'!H46</f>
        <v>4</v>
      </c>
      <c r="I59" s="56">
        <f>'Leaderboard Round 2'!I46</f>
        <v>3</v>
      </c>
      <c r="J59" s="56">
        <f>'Leaderboard Round 2'!J46</f>
        <v>5</v>
      </c>
      <c r="K59" s="56">
        <f>'Leaderboard Round 2'!K46</f>
        <v>4</v>
      </c>
      <c r="L59" s="56">
        <f>'Leaderboard Round 2'!L46</f>
        <v>44</v>
      </c>
      <c r="M59" s="56">
        <f>'Leaderboard Round 2'!M46</f>
        <v>7</v>
      </c>
      <c r="N59" s="56">
        <f>'Leaderboard Round 2'!N46</f>
        <v>4</v>
      </c>
      <c r="O59" s="56">
        <f>'Leaderboard Round 2'!O46</f>
        <v>5</v>
      </c>
      <c r="P59" s="56">
        <f>'Leaderboard Round 2'!P46</f>
        <v>4</v>
      </c>
      <c r="Q59" s="56">
        <f>'Leaderboard Round 2'!Q46</f>
        <v>3</v>
      </c>
      <c r="R59" s="56">
        <f>'Leaderboard Round 2'!R46</f>
        <v>3</v>
      </c>
      <c r="S59" s="56">
        <f>'Leaderboard Round 2'!S46</f>
        <v>5</v>
      </c>
      <c r="T59" s="56">
        <f>'Leaderboard Round 2'!T46</f>
        <v>3</v>
      </c>
      <c r="U59" s="56">
        <f>'Leaderboard Round 2'!U46</f>
        <v>5</v>
      </c>
      <c r="V59" s="56">
        <f>'Leaderboard Round 2'!V46</f>
        <v>39</v>
      </c>
      <c r="W59" s="56">
        <f>'Leaderboard Round 2'!W46</f>
        <v>83</v>
      </c>
      <c r="X59" s="56">
        <v>83.0</v>
      </c>
      <c r="Y59" s="56">
        <v>83.0</v>
      </c>
      <c r="AA59" s="51">
        <f t="shared" si="1"/>
        <v>166</v>
      </c>
      <c r="AB59" s="51">
        <f t="shared" si="2"/>
        <v>24</v>
      </c>
    </row>
    <row r="60">
      <c r="A60" s="54">
        <f>'Leaderboard Round 1'!A60</f>
        <v>58</v>
      </c>
      <c r="B60" s="56" t="str">
        <f>'Leaderboard Round 1'!B30</f>
        <v>Max Burleson</v>
      </c>
      <c r="C60" s="56">
        <f>'Leaderboard Round 2'!C30</f>
        <v>5</v>
      </c>
      <c r="D60" s="56">
        <f>'Leaderboard Round 2'!D30</f>
        <v>5</v>
      </c>
      <c r="E60" s="56">
        <f>'Leaderboard Round 2'!E30</f>
        <v>4</v>
      </c>
      <c r="F60" s="56">
        <f>'Leaderboard Round 2'!F30</f>
        <v>6</v>
      </c>
      <c r="G60" s="56">
        <f>'Leaderboard Round 2'!G30</f>
        <v>4</v>
      </c>
      <c r="H60" s="56">
        <f>'Leaderboard Round 2'!H30</f>
        <v>6</v>
      </c>
      <c r="I60" s="56">
        <f>'Leaderboard Round 2'!I30</f>
        <v>4</v>
      </c>
      <c r="J60" s="56">
        <f>'Leaderboard Round 2'!J30</f>
        <v>5</v>
      </c>
      <c r="K60" s="56">
        <f>'Leaderboard Round 2'!K30</f>
        <v>4</v>
      </c>
      <c r="L60" s="56">
        <f>'Leaderboard Round 2'!L30</f>
        <v>43</v>
      </c>
      <c r="M60" s="56">
        <f>'Leaderboard Round 2'!M30</f>
        <v>5</v>
      </c>
      <c r="N60" s="56">
        <f>'Leaderboard Round 2'!N30</f>
        <v>4</v>
      </c>
      <c r="O60" s="56">
        <f>'Leaderboard Round 2'!O30</f>
        <v>4</v>
      </c>
      <c r="P60" s="56">
        <f>'Leaderboard Round 2'!P30</f>
        <v>3</v>
      </c>
      <c r="Q60" s="56">
        <f>'Leaderboard Round 2'!Q30</f>
        <v>5</v>
      </c>
      <c r="R60" s="56">
        <f>'Leaderboard Round 2'!R30</f>
        <v>6</v>
      </c>
      <c r="S60" s="56">
        <f>'Leaderboard Round 2'!S30</f>
        <v>6</v>
      </c>
      <c r="T60" s="56">
        <f>'Leaderboard Round 2'!T30</f>
        <v>3</v>
      </c>
      <c r="U60" s="56">
        <f>'Leaderboard Round 2'!U30</f>
        <v>5</v>
      </c>
      <c r="V60" s="56">
        <f>'Leaderboard Round 2'!V30</f>
        <v>41</v>
      </c>
      <c r="W60" s="56">
        <f>'Leaderboard Round 2'!W30</f>
        <v>84</v>
      </c>
      <c r="X60" s="56">
        <v>83.0</v>
      </c>
      <c r="Y60" s="56">
        <v>84.0</v>
      </c>
      <c r="AA60" s="51">
        <f t="shared" si="1"/>
        <v>167</v>
      </c>
      <c r="AB60" s="51">
        <f t="shared" si="2"/>
        <v>25</v>
      </c>
    </row>
    <row r="61">
      <c r="A61" s="54">
        <f>'Leaderboard Round 1'!A61</f>
        <v>59</v>
      </c>
      <c r="B61" s="56" t="str">
        <f>'Leaderboard Round 1'!B47</f>
        <v>Connor Calahan</v>
      </c>
      <c r="C61" s="56">
        <f>'Leaderboard Round 2'!C47</f>
        <v>4</v>
      </c>
      <c r="D61" s="56">
        <f>'Leaderboard Round 2'!D47</f>
        <v>6</v>
      </c>
      <c r="E61" s="56">
        <f>'Leaderboard Round 2'!E47</f>
        <v>3</v>
      </c>
      <c r="F61" s="56">
        <f>'Leaderboard Round 2'!F47</f>
        <v>5</v>
      </c>
      <c r="G61" s="56">
        <f>'Leaderboard Round 2'!G47</f>
        <v>5</v>
      </c>
      <c r="H61" s="56">
        <f>'Leaderboard Round 2'!H47</f>
        <v>4</v>
      </c>
      <c r="I61" s="56">
        <f>'Leaderboard Round 2'!I47</f>
        <v>4</v>
      </c>
      <c r="J61" s="56">
        <f>'Leaderboard Round 2'!J47</f>
        <v>4</v>
      </c>
      <c r="K61" s="56">
        <f>'Leaderboard Round 2'!K47</f>
        <v>5</v>
      </c>
      <c r="L61" s="56">
        <f>'Leaderboard Round 2'!L47</f>
        <v>40</v>
      </c>
      <c r="M61" s="56">
        <f>'Leaderboard Round 2'!M47</f>
        <v>6</v>
      </c>
      <c r="N61" s="56">
        <f>'Leaderboard Round 2'!N47</f>
        <v>5</v>
      </c>
      <c r="O61" s="56">
        <f>'Leaderboard Round 2'!O47</f>
        <v>4</v>
      </c>
      <c r="P61" s="56">
        <f>'Leaderboard Round 2'!P47</f>
        <v>4</v>
      </c>
      <c r="Q61" s="56">
        <f>'Leaderboard Round 2'!Q47</f>
        <v>4</v>
      </c>
      <c r="R61" s="56">
        <f>'Leaderboard Round 2'!R47</f>
        <v>4</v>
      </c>
      <c r="S61" s="56">
        <f>'Leaderboard Round 2'!S47</f>
        <v>7</v>
      </c>
      <c r="T61" s="56">
        <f>'Leaderboard Round 2'!T47</f>
        <v>4</v>
      </c>
      <c r="U61" s="56">
        <f>'Leaderboard Round 2'!U47</f>
        <v>5</v>
      </c>
      <c r="V61" s="56">
        <f>'Leaderboard Round 2'!V47</f>
        <v>43</v>
      </c>
      <c r="W61" s="56">
        <f>'Leaderboard Round 2'!W47</f>
        <v>83</v>
      </c>
      <c r="X61" s="56">
        <v>84.0</v>
      </c>
      <c r="Y61" s="56">
        <v>83.0</v>
      </c>
      <c r="AA61" s="51">
        <f t="shared" si="1"/>
        <v>167</v>
      </c>
      <c r="AB61" s="51">
        <f t="shared" si="2"/>
        <v>25</v>
      </c>
    </row>
    <row r="62">
      <c r="A62" s="54">
        <f>'Leaderboard Round 1'!A62</f>
        <v>60</v>
      </c>
      <c r="B62" s="56" t="str">
        <f>'Leaderboard Round 1'!B51</f>
        <v>Carson Van Beek</v>
      </c>
      <c r="C62" s="56">
        <f>'Leaderboard Round 2'!C51</f>
        <v>4</v>
      </c>
      <c r="D62" s="56">
        <f>'Leaderboard Round 2'!D51</f>
        <v>5</v>
      </c>
      <c r="E62" s="56">
        <f>'Leaderboard Round 2'!E51</f>
        <v>3</v>
      </c>
      <c r="F62" s="56">
        <f>'Leaderboard Round 2'!F51</f>
        <v>5</v>
      </c>
      <c r="G62" s="56">
        <f>'Leaderboard Round 2'!G51</f>
        <v>5</v>
      </c>
      <c r="H62" s="56">
        <f>'Leaderboard Round 2'!H51</f>
        <v>5</v>
      </c>
      <c r="I62" s="56">
        <f>'Leaderboard Round 2'!I51</f>
        <v>3</v>
      </c>
      <c r="J62" s="56">
        <f>'Leaderboard Round 2'!J51</f>
        <v>4</v>
      </c>
      <c r="K62" s="56">
        <f>'Leaderboard Round 2'!K51</f>
        <v>5</v>
      </c>
      <c r="L62" s="56">
        <f>'Leaderboard Round 2'!L51</f>
        <v>39</v>
      </c>
      <c r="M62" s="56">
        <f>'Leaderboard Round 2'!M51</f>
        <v>7</v>
      </c>
      <c r="N62" s="56">
        <f>'Leaderboard Round 2'!N51</f>
        <v>4</v>
      </c>
      <c r="O62" s="56">
        <f>'Leaderboard Round 2'!O51</f>
        <v>4</v>
      </c>
      <c r="P62" s="56">
        <f>'Leaderboard Round 2'!P51</f>
        <v>4</v>
      </c>
      <c r="Q62" s="56">
        <f>'Leaderboard Round 2'!Q51</f>
        <v>4</v>
      </c>
      <c r="R62" s="56">
        <f>'Leaderboard Round 2'!R51</f>
        <v>5</v>
      </c>
      <c r="S62" s="56">
        <f>'Leaderboard Round 2'!S51</f>
        <v>6</v>
      </c>
      <c r="T62" s="56">
        <f>'Leaderboard Round 2'!T51</f>
        <v>4</v>
      </c>
      <c r="U62" s="56">
        <f>'Leaderboard Round 2'!U51</f>
        <v>4</v>
      </c>
      <c r="V62" s="56">
        <f>'Leaderboard Round 2'!V51</f>
        <v>42</v>
      </c>
      <c r="W62" s="56">
        <f>'Leaderboard Round 2'!W51</f>
        <v>81</v>
      </c>
      <c r="X62" s="56">
        <v>87.0</v>
      </c>
      <c r="Y62" s="56">
        <v>81.0</v>
      </c>
      <c r="AA62" s="51">
        <f t="shared" si="1"/>
        <v>168</v>
      </c>
      <c r="AB62" s="51">
        <f t="shared" si="2"/>
        <v>26</v>
      </c>
    </row>
    <row r="63">
      <c r="A63" s="54">
        <f>'Leaderboard Round 1'!A63</f>
        <v>61</v>
      </c>
      <c r="B63" s="56" t="str">
        <f>'Leaderboard Round 1'!B52</f>
        <v>Cade Pepper</v>
      </c>
      <c r="C63" s="56">
        <f>'Leaderboard Round 2'!C52</f>
        <v>4</v>
      </c>
      <c r="D63" s="56">
        <f>'Leaderboard Round 2'!D52</f>
        <v>5</v>
      </c>
      <c r="E63" s="56">
        <f>'Leaderboard Round 2'!E52</f>
        <v>2</v>
      </c>
      <c r="F63" s="56">
        <f>'Leaderboard Round 2'!F52</f>
        <v>5</v>
      </c>
      <c r="G63" s="56">
        <f>'Leaderboard Round 2'!G52</f>
        <v>4</v>
      </c>
      <c r="H63" s="56">
        <f>'Leaderboard Round 2'!H52</f>
        <v>4</v>
      </c>
      <c r="I63" s="56">
        <f>'Leaderboard Round 2'!I52</f>
        <v>3</v>
      </c>
      <c r="J63" s="56">
        <f>'Leaderboard Round 2'!J52</f>
        <v>4</v>
      </c>
      <c r="K63" s="56">
        <f>'Leaderboard Round 2'!K52</f>
        <v>6</v>
      </c>
      <c r="L63" s="56">
        <f>'Leaderboard Round 2'!L52</f>
        <v>37</v>
      </c>
      <c r="M63" s="56">
        <f>'Leaderboard Round 2'!M52</f>
        <v>6</v>
      </c>
      <c r="N63" s="56">
        <f>'Leaderboard Round 2'!N52</f>
        <v>5</v>
      </c>
      <c r="O63" s="56">
        <f>'Leaderboard Round 2'!O52</f>
        <v>4</v>
      </c>
      <c r="P63" s="56">
        <f>'Leaderboard Round 2'!P52</f>
        <v>3</v>
      </c>
      <c r="Q63" s="56">
        <f>'Leaderboard Round 2'!Q52</f>
        <v>4</v>
      </c>
      <c r="R63" s="56">
        <f>'Leaderboard Round 2'!R52</f>
        <v>8</v>
      </c>
      <c r="S63" s="56">
        <f>'Leaderboard Round 2'!S52</f>
        <v>6</v>
      </c>
      <c r="T63" s="56">
        <f>'Leaderboard Round 2'!T52</f>
        <v>3</v>
      </c>
      <c r="U63" s="56">
        <f>'Leaderboard Round 2'!U52</f>
        <v>4</v>
      </c>
      <c r="V63" s="56">
        <f>'Leaderboard Round 2'!V52</f>
        <v>43</v>
      </c>
      <c r="W63" s="56">
        <f>'Leaderboard Round 2'!W52</f>
        <v>80</v>
      </c>
      <c r="X63" s="56">
        <v>88.0</v>
      </c>
      <c r="Y63" s="56">
        <v>80.0</v>
      </c>
      <c r="AA63" s="51">
        <f t="shared" si="1"/>
        <v>168</v>
      </c>
      <c r="AB63" s="51">
        <f t="shared" si="2"/>
        <v>26</v>
      </c>
    </row>
    <row r="64">
      <c r="A64" s="54">
        <f>'Leaderboard Round 1'!A64</f>
        <v>62</v>
      </c>
      <c r="B64" s="56" t="str">
        <f>'Leaderboard Round 1'!B57</f>
        <v>Brayden Arnott</v>
      </c>
      <c r="C64" s="56">
        <f>'Leaderboard Round 2'!C57</f>
        <v>4</v>
      </c>
      <c r="D64" s="56">
        <f>'Leaderboard Round 2'!D57</f>
        <v>4</v>
      </c>
      <c r="E64" s="56">
        <f>'Leaderboard Round 2'!E57</f>
        <v>3</v>
      </c>
      <c r="F64" s="56">
        <f>'Leaderboard Round 2'!F57</f>
        <v>5</v>
      </c>
      <c r="G64" s="56">
        <f>'Leaderboard Round 2'!G57</f>
        <v>5</v>
      </c>
      <c r="H64" s="56">
        <f>'Leaderboard Round 2'!H57</f>
        <v>5</v>
      </c>
      <c r="I64" s="56">
        <f>'Leaderboard Round 2'!I57</f>
        <v>2</v>
      </c>
      <c r="J64" s="56">
        <f>'Leaderboard Round 2'!J57</f>
        <v>5</v>
      </c>
      <c r="K64" s="56">
        <f>'Leaderboard Round 2'!K57</f>
        <v>6</v>
      </c>
      <c r="L64" s="56">
        <f>'Leaderboard Round 2'!L57</f>
        <v>39</v>
      </c>
      <c r="M64" s="56">
        <f>'Leaderboard Round 2'!M57</f>
        <v>8</v>
      </c>
      <c r="N64" s="56">
        <f>'Leaderboard Round 2'!N57</f>
        <v>6</v>
      </c>
      <c r="O64" s="56">
        <f>'Leaderboard Round 2'!O57</f>
        <v>4</v>
      </c>
      <c r="P64" s="56">
        <f>'Leaderboard Round 2'!P57</f>
        <v>4</v>
      </c>
      <c r="Q64" s="56">
        <f>'Leaderboard Round 2'!Q57</f>
        <v>4</v>
      </c>
      <c r="R64" s="56">
        <f>'Leaderboard Round 2'!R57</f>
        <v>5</v>
      </c>
      <c r="S64" s="56">
        <f>'Leaderboard Round 2'!S57</f>
        <v>7</v>
      </c>
      <c r="T64" s="56">
        <f>'Leaderboard Round 2'!T57</f>
        <v>3</v>
      </c>
      <c r="U64" s="56">
        <f>'Leaderboard Round 2'!U57</f>
        <v>5</v>
      </c>
      <c r="V64" s="56">
        <f>'Leaderboard Round 2'!V57</f>
        <v>46</v>
      </c>
      <c r="W64" s="56">
        <f>'Leaderboard Round 2'!W57</f>
        <v>85</v>
      </c>
      <c r="X64" s="56">
        <v>84.0</v>
      </c>
      <c r="Y64" s="56">
        <v>85.0</v>
      </c>
      <c r="AA64" s="51">
        <f t="shared" si="1"/>
        <v>169</v>
      </c>
      <c r="AB64" s="51">
        <f t="shared" si="2"/>
        <v>27</v>
      </c>
    </row>
    <row r="65">
      <c r="A65" s="54">
        <f>'Leaderboard Round 1'!A65</f>
        <v>63</v>
      </c>
      <c r="B65" s="56" t="str">
        <f>'Leaderboard Round 1'!B58</f>
        <v>Grant Theurer</v>
      </c>
      <c r="C65" s="56">
        <f>'Leaderboard Round 2'!C58</f>
        <v>5</v>
      </c>
      <c r="D65" s="56">
        <f>'Leaderboard Round 2'!D58</f>
        <v>6</v>
      </c>
      <c r="E65" s="56">
        <f>'Leaderboard Round 2'!E58</f>
        <v>4</v>
      </c>
      <c r="F65" s="56">
        <f>'Leaderboard Round 2'!F58</f>
        <v>4</v>
      </c>
      <c r="G65" s="56">
        <f>'Leaderboard Round 2'!G58</f>
        <v>4</v>
      </c>
      <c r="H65" s="56">
        <f>'Leaderboard Round 2'!H58</f>
        <v>6</v>
      </c>
      <c r="I65" s="56">
        <f>'Leaderboard Round 2'!I58</f>
        <v>3</v>
      </c>
      <c r="J65" s="56">
        <f>'Leaderboard Round 2'!J58</f>
        <v>4</v>
      </c>
      <c r="K65" s="56">
        <f>'Leaderboard Round 2'!K58</f>
        <v>4</v>
      </c>
      <c r="L65" s="56">
        <f>'Leaderboard Round 2'!L58</f>
        <v>40</v>
      </c>
      <c r="M65" s="56">
        <f>'Leaderboard Round 2'!M58</f>
        <v>8</v>
      </c>
      <c r="N65" s="56">
        <f>'Leaderboard Round 2'!N58</f>
        <v>7</v>
      </c>
      <c r="O65" s="56">
        <f>'Leaderboard Round 2'!O58</f>
        <v>4</v>
      </c>
      <c r="P65" s="56">
        <f>'Leaderboard Round 2'!P58</f>
        <v>3</v>
      </c>
      <c r="Q65" s="56">
        <f>'Leaderboard Round 2'!Q58</f>
        <v>4</v>
      </c>
      <c r="R65" s="56">
        <f>'Leaderboard Round 2'!R58</f>
        <v>4</v>
      </c>
      <c r="S65" s="56">
        <f>'Leaderboard Round 2'!S58</f>
        <v>4</v>
      </c>
      <c r="T65" s="56">
        <f>'Leaderboard Round 2'!T58</f>
        <v>3</v>
      </c>
      <c r="U65" s="56">
        <f>'Leaderboard Round 2'!U58</f>
        <v>7</v>
      </c>
      <c r="V65" s="56">
        <f>'Leaderboard Round 2'!V58</f>
        <v>44</v>
      </c>
      <c r="W65" s="56">
        <f>'Leaderboard Round 2'!W58</f>
        <v>84</v>
      </c>
      <c r="X65" s="56">
        <v>85.0</v>
      </c>
      <c r="Y65" s="56">
        <v>84.0</v>
      </c>
      <c r="AA65" s="51">
        <f t="shared" si="1"/>
        <v>169</v>
      </c>
      <c r="AB65" s="51">
        <f t="shared" si="2"/>
        <v>27</v>
      </c>
    </row>
    <row r="66">
      <c r="A66" s="54">
        <f>'Leaderboard Round 1'!A66</f>
        <v>64</v>
      </c>
      <c r="B66" s="56" t="str">
        <f>'Leaderboard Round 1'!B35</f>
        <v>Tanner Story</v>
      </c>
      <c r="C66" s="56">
        <f>'Leaderboard Round 2'!C35</f>
        <v>4</v>
      </c>
      <c r="D66" s="56">
        <f>'Leaderboard Round 2'!D35</f>
        <v>6</v>
      </c>
      <c r="E66" s="56">
        <f>'Leaderboard Round 2'!E35</f>
        <v>3</v>
      </c>
      <c r="F66" s="56">
        <f>'Leaderboard Round 2'!F35</f>
        <v>6</v>
      </c>
      <c r="G66" s="56">
        <f>'Leaderboard Round 2'!G35</f>
        <v>4</v>
      </c>
      <c r="H66" s="56">
        <f>'Leaderboard Round 2'!H35</f>
        <v>5</v>
      </c>
      <c r="I66" s="56">
        <f>'Leaderboard Round 2'!I35</f>
        <v>5</v>
      </c>
      <c r="J66" s="56">
        <f>'Leaderboard Round 2'!J35</f>
        <v>4</v>
      </c>
      <c r="K66" s="56">
        <f>'Leaderboard Round 2'!K35</f>
        <v>4</v>
      </c>
      <c r="L66" s="56">
        <f>'Leaderboard Round 2'!L35</f>
        <v>41</v>
      </c>
      <c r="M66" s="56">
        <f>'Leaderboard Round 2'!M35</f>
        <v>7</v>
      </c>
      <c r="N66" s="56">
        <f>'Leaderboard Round 2'!N35</f>
        <v>6</v>
      </c>
      <c r="O66" s="56">
        <f>'Leaderboard Round 2'!O35</f>
        <v>4</v>
      </c>
      <c r="P66" s="56">
        <f>'Leaderboard Round 2'!P35</f>
        <v>4</v>
      </c>
      <c r="Q66" s="56">
        <f>'Leaderboard Round 2'!Q35</f>
        <v>5</v>
      </c>
      <c r="R66" s="56">
        <f>'Leaderboard Round 2'!R35</f>
        <v>4</v>
      </c>
      <c r="S66" s="56">
        <f>'Leaderboard Round 2'!S35</f>
        <v>6</v>
      </c>
      <c r="T66" s="56">
        <f>'Leaderboard Round 2'!T35</f>
        <v>4</v>
      </c>
      <c r="U66" s="56">
        <f>'Leaderboard Round 2'!U35</f>
        <v>7</v>
      </c>
      <c r="V66" s="56">
        <f>'Leaderboard Round 2'!V35</f>
        <v>47</v>
      </c>
      <c r="W66" s="56">
        <f>'Leaderboard Round 2'!W35</f>
        <v>88</v>
      </c>
      <c r="X66" s="56">
        <v>82.0</v>
      </c>
      <c r="Y66" s="56">
        <v>88.0</v>
      </c>
      <c r="AA66" s="51">
        <f t="shared" si="1"/>
        <v>170</v>
      </c>
      <c r="AB66" s="51">
        <f t="shared" si="2"/>
        <v>28</v>
      </c>
    </row>
    <row r="67">
      <c r="A67" s="54">
        <f>'Leaderboard Round 1'!A67</f>
        <v>65</v>
      </c>
      <c r="B67" s="56" t="str">
        <f>'Leaderboard Round 1'!B7</f>
        <v>David Darrah</v>
      </c>
      <c r="C67" s="56">
        <f>'Leaderboard Round 2'!C7</f>
        <v>4</v>
      </c>
      <c r="D67" s="56">
        <f>'Leaderboard Round 2'!D7</f>
        <v>6</v>
      </c>
      <c r="E67" s="56">
        <f>'Leaderboard Round 2'!E7</f>
        <v>3</v>
      </c>
      <c r="F67" s="56">
        <f>'Leaderboard Round 2'!F7</f>
        <v>7</v>
      </c>
      <c r="G67" s="56">
        <f>'Leaderboard Round 2'!G7</f>
        <v>4</v>
      </c>
      <c r="H67" s="56">
        <f>'Leaderboard Round 2'!H7</f>
        <v>6</v>
      </c>
      <c r="I67" s="56">
        <f>'Leaderboard Round 2'!I7</f>
        <v>5</v>
      </c>
      <c r="J67" s="56">
        <f>'Leaderboard Round 2'!J7</f>
        <v>4</v>
      </c>
      <c r="K67" s="56">
        <f>'Leaderboard Round 2'!K7</f>
        <v>5</v>
      </c>
      <c r="L67" s="56">
        <f>'Leaderboard Round 2'!L7</f>
        <v>44</v>
      </c>
      <c r="M67" s="56">
        <f>'Leaderboard Round 2'!M7</f>
        <v>8</v>
      </c>
      <c r="N67" s="56">
        <f>'Leaderboard Round 2'!N7</f>
        <v>4</v>
      </c>
      <c r="O67" s="56">
        <f>'Leaderboard Round 2'!O7</f>
        <v>4</v>
      </c>
      <c r="P67" s="56">
        <f>'Leaderboard Round 2'!P7</f>
        <v>4</v>
      </c>
      <c r="Q67" s="56">
        <f>'Leaderboard Round 2'!Q7</f>
        <v>4</v>
      </c>
      <c r="R67" s="56">
        <f>'Leaderboard Round 2'!R7</f>
        <v>4</v>
      </c>
      <c r="S67" s="56">
        <f>'Leaderboard Round 2'!S7</f>
        <v>5</v>
      </c>
      <c r="T67" s="56">
        <f>'Leaderboard Round 2'!T7</f>
        <v>4</v>
      </c>
      <c r="U67" s="56">
        <f>'Leaderboard Round 2'!U7</f>
        <v>5</v>
      </c>
      <c r="V67" s="56">
        <f>'Leaderboard Round 2'!V7</f>
        <v>42</v>
      </c>
      <c r="W67" s="56">
        <f>'Leaderboard Round 2'!W7</f>
        <v>86</v>
      </c>
      <c r="X67" s="56">
        <v>84.0</v>
      </c>
      <c r="Y67" s="56">
        <v>86.0</v>
      </c>
      <c r="AA67" s="51">
        <f t="shared" si="1"/>
        <v>170</v>
      </c>
      <c r="AB67" s="51">
        <f t="shared" si="2"/>
        <v>28</v>
      </c>
    </row>
    <row r="68">
      <c r="A68" s="54">
        <f>'Leaderboard Round 1'!A68</f>
        <v>66</v>
      </c>
      <c r="B68" s="56" t="str">
        <f>'Leaderboard Round 1'!B22</f>
        <v>Santiago Nieto</v>
      </c>
      <c r="C68" s="56">
        <f>'Leaderboard Round 2'!C22</f>
        <v>4</v>
      </c>
      <c r="D68" s="56">
        <f>'Leaderboard Round 2'!D22</f>
        <v>6</v>
      </c>
      <c r="E68" s="56">
        <f>'Leaderboard Round 2'!E22</f>
        <v>3</v>
      </c>
      <c r="F68" s="56">
        <f>'Leaderboard Round 2'!F22</f>
        <v>6</v>
      </c>
      <c r="G68" s="56">
        <f>'Leaderboard Round 2'!G22</f>
        <v>6</v>
      </c>
      <c r="H68" s="56">
        <f>'Leaderboard Round 2'!H22</f>
        <v>5</v>
      </c>
      <c r="I68" s="56">
        <f>'Leaderboard Round 2'!I22</f>
        <v>4</v>
      </c>
      <c r="J68" s="56">
        <f>'Leaderboard Round 2'!J22</f>
        <v>4</v>
      </c>
      <c r="K68" s="56">
        <f>'Leaderboard Round 2'!K22</f>
        <v>4</v>
      </c>
      <c r="L68" s="56">
        <f>'Leaderboard Round 2'!L22</f>
        <v>42</v>
      </c>
      <c r="M68" s="56">
        <f>'Leaderboard Round 2'!M22</f>
        <v>7</v>
      </c>
      <c r="N68" s="56">
        <f>'Leaderboard Round 2'!N22</f>
        <v>6</v>
      </c>
      <c r="O68" s="56">
        <f>'Leaderboard Round 2'!O22</f>
        <v>4</v>
      </c>
      <c r="P68" s="56">
        <f>'Leaderboard Round 2'!P22</f>
        <v>3</v>
      </c>
      <c r="Q68" s="56">
        <f>'Leaderboard Round 2'!Q22</f>
        <v>5</v>
      </c>
      <c r="R68" s="56">
        <f>'Leaderboard Round 2'!R22</f>
        <v>4</v>
      </c>
      <c r="S68" s="56">
        <f>'Leaderboard Round 2'!S22</f>
        <v>9</v>
      </c>
      <c r="T68" s="56">
        <f>'Leaderboard Round 2'!T22</f>
        <v>4</v>
      </c>
      <c r="U68" s="56">
        <f>'Leaderboard Round 2'!U22</f>
        <v>5</v>
      </c>
      <c r="V68" s="56">
        <f>'Leaderboard Round 2'!V22</f>
        <v>47</v>
      </c>
      <c r="W68" s="56">
        <f>'Leaderboard Round 2'!W22</f>
        <v>89</v>
      </c>
      <c r="X68" s="56">
        <v>82.0</v>
      </c>
      <c r="Y68" s="56">
        <v>89.0</v>
      </c>
      <c r="AA68" s="51">
        <f t="shared" si="1"/>
        <v>171</v>
      </c>
      <c r="AB68" s="51">
        <f t="shared" si="2"/>
        <v>29</v>
      </c>
    </row>
    <row r="69">
      <c r="A69" s="54">
        <f>'Leaderboard Round 1'!A69</f>
        <v>67</v>
      </c>
      <c r="B69" s="56" t="str">
        <f>'Leaderboard Round 1'!B54</f>
        <v>Lance Addington</v>
      </c>
      <c r="C69" s="56">
        <f>'Leaderboard Round 2'!C54</f>
        <v>3</v>
      </c>
      <c r="D69" s="56">
        <f>'Leaderboard Round 2'!D54</f>
        <v>6</v>
      </c>
      <c r="E69" s="56">
        <f>'Leaderboard Round 2'!E54</f>
        <v>6</v>
      </c>
      <c r="F69" s="56">
        <f>'Leaderboard Round 2'!F54</f>
        <v>5</v>
      </c>
      <c r="G69" s="56">
        <f>'Leaderboard Round 2'!G54</f>
        <v>3</v>
      </c>
      <c r="H69" s="56">
        <f>'Leaderboard Round 2'!H54</f>
        <v>6</v>
      </c>
      <c r="I69" s="56">
        <f>'Leaderboard Round 2'!I54</f>
        <v>3</v>
      </c>
      <c r="J69" s="56">
        <f>'Leaderboard Round 2'!J54</f>
        <v>5</v>
      </c>
      <c r="K69" s="56">
        <f>'Leaderboard Round 2'!K54</f>
        <v>4</v>
      </c>
      <c r="L69" s="56">
        <f>'Leaderboard Round 2'!L54</f>
        <v>41</v>
      </c>
      <c r="M69" s="56">
        <f>'Leaderboard Round 2'!M54</f>
        <v>7</v>
      </c>
      <c r="N69" s="56">
        <f>'Leaderboard Round 2'!N54</f>
        <v>4</v>
      </c>
      <c r="O69" s="56">
        <f>'Leaderboard Round 2'!O54</f>
        <v>4</v>
      </c>
      <c r="P69" s="56">
        <f>'Leaderboard Round 2'!P54</f>
        <v>4</v>
      </c>
      <c r="Q69" s="56">
        <f>'Leaderboard Round 2'!Q54</f>
        <v>6</v>
      </c>
      <c r="R69" s="56">
        <f>'Leaderboard Round 2'!R54</f>
        <v>4</v>
      </c>
      <c r="S69" s="56">
        <f>'Leaderboard Round 2'!S54</f>
        <v>6</v>
      </c>
      <c r="T69" s="56">
        <f>'Leaderboard Round 2'!T54</f>
        <v>4</v>
      </c>
      <c r="U69" s="56">
        <f>'Leaderboard Round 2'!U54</f>
        <v>4</v>
      </c>
      <c r="V69" s="56">
        <f>'Leaderboard Round 2'!V54</f>
        <v>43</v>
      </c>
      <c r="W69" s="56">
        <f>'Leaderboard Round 2'!W54</f>
        <v>84</v>
      </c>
      <c r="X69" s="56">
        <v>87.0</v>
      </c>
      <c r="Y69" s="56">
        <v>84.0</v>
      </c>
      <c r="AA69" s="51">
        <f t="shared" si="1"/>
        <v>171</v>
      </c>
      <c r="AB69" s="51">
        <f t="shared" si="2"/>
        <v>29</v>
      </c>
    </row>
    <row r="70">
      <c r="A70" s="54">
        <f>'Leaderboard Round 1'!A70</f>
        <v>68</v>
      </c>
      <c r="B70" s="56" t="str">
        <f>'Leaderboard Round 1'!B73</f>
        <v>Braxton Brockhaus</v>
      </c>
      <c r="C70" s="56">
        <f>'Leaderboard Round 2'!C73</f>
        <v>3</v>
      </c>
      <c r="D70" s="56">
        <f>'Leaderboard Round 2'!D73</f>
        <v>9</v>
      </c>
      <c r="E70" s="56">
        <f>'Leaderboard Round 2'!E73</f>
        <v>4</v>
      </c>
      <c r="F70" s="56">
        <f>'Leaderboard Round 2'!F73</f>
        <v>6</v>
      </c>
      <c r="G70" s="56">
        <f>'Leaderboard Round 2'!G73</f>
        <v>4</v>
      </c>
      <c r="H70" s="56">
        <f>'Leaderboard Round 2'!H73</f>
        <v>4</v>
      </c>
      <c r="I70" s="56">
        <f>'Leaderboard Round 2'!I73</f>
        <v>4</v>
      </c>
      <c r="J70" s="56">
        <f>'Leaderboard Round 2'!J73</f>
        <v>4</v>
      </c>
      <c r="K70" s="56">
        <f>'Leaderboard Round 2'!K73</f>
        <v>4</v>
      </c>
      <c r="L70" s="56">
        <f>'Leaderboard Round 2'!L73</f>
        <v>42</v>
      </c>
      <c r="M70" s="56">
        <f>'Leaderboard Round 2'!M73</f>
        <v>6</v>
      </c>
      <c r="N70" s="56">
        <f>'Leaderboard Round 2'!N73</f>
        <v>4</v>
      </c>
      <c r="O70" s="56">
        <f>'Leaderboard Round 2'!O73</f>
        <v>4</v>
      </c>
      <c r="P70" s="56">
        <f>'Leaderboard Round 2'!P73</f>
        <v>4</v>
      </c>
      <c r="Q70" s="56">
        <f>'Leaderboard Round 2'!Q73</f>
        <v>4</v>
      </c>
      <c r="R70" s="56">
        <f>'Leaderboard Round 2'!R73</f>
        <v>4</v>
      </c>
      <c r="S70" s="56">
        <f>'Leaderboard Round 2'!S73</f>
        <v>6</v>
      </c>
      <c r="T70" s="56">
        <f>'Leaderboard Round 2'!T73</f>
        <v>3</v>
      </c>
      <c r="U70" s="56">
        <f>'Leaderboard Round 2'!U73</f>
        <v>7</v>
      </c>
      <c r="V70" s="56">
        <f>'Leaderboard Round 2'!V73</f>
        <v>42</v>
      </c>
      <c r="W70" s="56">
        <f>'Leaderboard Round 2'!W73</f>
        <v>84</v>
      </c>
      <c r="X70" s="56">
        <v>87.0</v>
      </c>
      <c r="Y70" s="56">
        <v>84.0</v>
      </c>
      <c r="AA70" s="51">
        <f t="shared" si="1"/>
        <v>171</v>
      </c>
      <c r="AB70" s="51">
        <f t="shared" si="2"/>
        <v>29</v>
      </c>
    </row>
    <row r="71">
      <c r="A71" s="54">
        <f>'Leaderboard Round 1'!A71</f>
        <v>69</v>
      </c>
      <c r="B71" s="56" t="str">
        <f>'Leaderboard Round 1'!B53</f>
        <v>Emmett Murphy</v>
      </c>
      <c r="C71" s="56">
        <f>'Leaderboard Round 2'!C53</f>
        <v>6</v>
      </c>
      <c r="D71" s="56">
        <f>'Leaderboard Round 2'!D53</f>
        <v>5</v>
      </c>
      <c r="E71" s="56">
        <f>'Leaderboard Round 2'!E53</f>
        <v>3</v>
      </c>
      <c r="F71" s="56">
        <f>'Leaderboard Round 2'!F53</f>
        <v>4</v>
      </c>
      <c r="G71" s="56">
        <f>'Leaderboard Round 2'!G53</f>
        <v>4</v>
      </c>
      <c r="H71" s="56">
        <f>'Leaderboard Round 2'!H53</f>
        <v>4</v>
      </c>
      <c r="I71" s="56">
        <f>'Leaderboard Round 2'!I53</f>
        <v>4</v>
      </c>
      <c r="J71" s="56">
        <f>'Leaderboard Round 2'!J53</f>
        <v>4</v>
      </c>
      <c r="K71" s="56">
        <f>'Leaderboard Round 2'!K53</f>
        <v>6</v>
      </c>
      <c r="L71" s="56">
        <f>'Leaderboard Round 2'!L53</f>
        <v>40</v>
      </c>
      <c r="M71" s="56">
        <f>'Leaderboard Round 2'!M53</f>
        <v>6</v>
      </c>
      <c r="N71" s="56">
        <f>'Leaderboard Round 2'!N53</f>
        <v>6</v>
      </c>
      <c r="O71" s="56">
        <f>'Leaderboard Round 2'!O53</f>
        <v>4</v>
      </c>
      <c r="P71" s="56">
        <f>'Leaderboard Round 2'!P53</f>
        <v>4</v>
      </c>
      <c r="Q71" s="56">
        <f>'Leaderboard Round 2'!Q53</f>
        <v>6</v>
      </c>
      <c r="R71" s="56">
        <f>'Leaderboard Round 2'!R53</f>
        <v>3</v>
      </c>
      <c r="S71" s="56">
        <f>'Leaderboard Round 2'!S53</f>
        <v>7</v>
      </c>
      <c r="T71" s="56">
        <f>'Leaderboard Round 2'!T53</f>
        <v>3</v>
      </c>
      <c r="U71" s="56">
        <f>'Leaderboard Round 2'!U53</f>
        <v>6</v>
      </c>
      <c r="V71" s="56">
        <f>'Leaderboard Round 2'!V53</f>
        <v>45</v>
      </c>
      <c r="W71" s="56">
        <f>'Leaderboard Round 2'!W53</f>
        <v>85</v>
      </c>
      <c r="X71" s="56">
        <v>87.0</v>
      </c>
      <c r="Y71" s="56">
        <v>85.0</v>
      </c>
      <c r="AA71" s="51">
        <f t="shared" si="1"/>
        <v>172</v>
      </c>
      <c r="AB71" s="51">
        <f t="shared" si="2"/>
        <v>30</v>
      </c>
    </row>
    <row r="72">
      <c r="A72" s="54">
        <f>'Leaderboard Round 1'!A72</f>
        <v>70</v>
      </c>
      <c r="B72" s="56" t="str">
        <f>'Leaderboard Round 1'!B36</f>
        <v>Brock Heusinkvelt</v>
      </c>
      <c r="C72" s="56">
        <f>'Leaderboard Round 2'!C36</f>
        <v>4</v>
      </c>
      <c r="D72" s="56">
        <f>'Leaderboard Round 2'!D36</f>
        <v>7</v>
      </c>
      <c r="E72" s="56">
        <f>'Leaderboard Round 2'!E36</f>
        <v>4</v>
      </c>
      <c r="F72" s="56">
        <f>'Leaderboard Round 2'!F36</f>
        <v>6</v>
      </c>
      <c r="G72" s="56">
        <f>'Leaderboard Round 2'!G36</f>
        <v>5</v>
      </c>
      <c r="H72" s="56">
        <f>'Leaderboard Round 2'!H36</f>
        <v>4</v>
      </c>
      <c r="I72" s="56">
        <f>'Leaderboard Round 2'!I36</f>
        <v>3</v>
      </c>
      <c r="J72" s="56">
        <f>'Leaderboard Round 2'!J36</f>
        <v>5</v>
      </c>
      <c r="K72" s="56">
        <f>'Leaderboard Round 2'!K36</f>
        <v>4</v>
      </c>
      <c r="L72" s="56">
        <f>'Leaderboard Round 2'!L36</f>
        <v>42</v>
      </c>
      <c r="M72" s="56">
        <f>'Leaderboard Round 2'!M36</f>
        <v>6</v>
      </c>
      <c r="N72" s="56">
        <f>'Leaderboard Round 2'!N36</f>
        <v>5</v>
      </c>
      <c r="O72" s="56">
        <f>'Leaderboard Round 2'!O36</f>
        <v>4</v>
      </c>
      <c r="P72" s="56">
        <f>'Leaderboard Round 2'!P36</f>
        <v>3</v>
      </c>
      <c r="Q72" s="56">
        <f>'Leaderboard Round 2'!Q36</f>
        <v>4</v>
      </c>
      <c r="R72" s="56">
        <f>'Leaderboard Round 2'!R36</f>
        <v>6</v>
      </c>
      <c r="S72" s="56">
        <f>'Leaderboard Round 2'!S36</f>
        <v>7</v>
      </c>
      <c r="T72" s="56">
        <f>'Leaderboard Round 2'!T36</f>
        <v>4</v>
      </c>
      <c r="U72" s="56">
        <f>'Leaderboard Round 2'!U36</f>
        <v>4</v>
      </c>
      <c r="V72" s="56">
        <f>'Leaderboard Round 2'!V36</f>
        <v>43</v>
      </c>
      <c r="W72" s="56">
        <f>'Leaderboard Round 2'!W36</f>
        <v>85</v>
      </c>
      <c r="X72" s="56">
        <v>88.0</v>
      </c>
      <c r="Y72" s="56">
        <v>85.0</v>
      </c>
      <c r="AA72" s="51">
        <f t="shared" si="1"/>
        <v>173</v>
      </c>
      <c r="AB72" s="51">
        <f t="shared" si="2"/>
        <v>31</v>
      </c>
    </row>
    <row r="73">
      <c r="A73" s="54">
        <f>'Leaderboard Round 1'!A73</f>
        <v>71</v>
      </c>
      <c r="B73" s="56" t="str">
        <f>'Leaderboard Round 1'!B31</f>
        <v>Jaden Woodward</v>
      </c>
      <c r="C73" s="56">
        <f>'Leaderboard Round 2'!C31</f>
        <v>5</v>
      </c>
      <c r="D73" s="56">
        <f>'Leaderboard Round 2'!D31</f>
        <v>6</v>
      </c>
      <c r="E73" s="56">
        <f>'Leaderboard Round 2'!E31</f>
        <v>4</v>
      </c>
      <c r="F73" s="56">
        <f>'Leaderboard Round 2'!F31</f>
        <v>5</v>
      </c>
      <c r="G73" s="56">
        <f>'Leaderboard Round 2'!G31</f>
        <v>4</v>
      </c>
      <c r="H73" s="56">
        <f>'Leaderboard Round 2'!H31</f>
        <v>5</v>
      </c>
      <c r="I73" s="56">
        <f>'Leaderboard Round 2'!I31</f>
        <v>4</v>
      </c>
      <c r="J73" s="56">
        <f>'Leaderboard Round 2'!J31</f>
        <v>5</v>
      </c>
      <c r="K73" s="56">
        <f>'Leaderboard Round 2'!K31</f>
        <v>6</v>
      </c>
      <c r="L73" s="56">
        <f>'Leaderboard Round 2'!L31</f>
        <v>44</v>
      </c>
      <c r="M73" s="56">
        <f>'Leaderboard Round 2'!M31</f>
        <v>6</v>
      </c>
      <c r="N73" s="56">
        <f>'Leaderboard Round 2'!N31</f>
        <v>4</v>
      </c>
      <c r="O73" s="56">
        <f>'Leaderboard Round 2'!O31</f>
        <v>5</v>
      </c>
      <c r="P73" s="56">
        <f>'Leaderboard Round 2'!P31</f>
        <v>4</v>
      </c>
      <c r="Q73" s="56">
        <f>'Leaderboard Round 2'!Q31</f>
        <v>5</v>
      </c>
      <c r="R73" s="56">
        <f>'Leaderboard Round 2'!R31</f>
        <v>4</v>
      </c>
      <c r="S73" s="56">
        <f>'Leaderboard Round 2'!S31</f>
        <v>3</v>
      </c>
      <c r="T73" s="56">
        <f>'Leaderboard Round 2'!T31</f>
        <v>4</v>
      </c>
      <c r="U73" s="56">
        <f>'Leaderboard Round 2'!U31</f>
        <v>4</v>
      </c>
      <c r="V73" s="56">
        <f>'Leaderboard Round 2'!V31</f>
        <v>39</v>
      </c>
      <c r="W73" s="56">
        <f>'Leaderboard Round 2'!W31</f>
        <v>83</v>
      </c>
      <c r="X73" s="56">
        <v>90.0</v>
      </c>
      <c r="Y73" s="56">
        <v>83.0</v>
      </c>
      <c r="AA73" s="51">
        <f t="shared" si="1"/>
        <v>173</v>
      </c>
      <c r="AB73" s="51">
        <f t="shared" si="2"/>
        <v>31</v>
      </c>
    </row>
    <row r="74">
      <c r="A74" s="54">
        <f>'Leaderboard Round 1'!A74</f>
        <v>72</v>
      </c>
      <c r="B74" s="56" t="str">
        <f>'Leaderboard Round 1'!B71</f>
        <v>Cole Feenstra</v>
      </c>
      <c r="C74" s="56">
        <f>'Leaderboard Round 2'!C71</f>
        <v>7</v>
      </c>
      <c r="D74" s="56">
        <f>'Leaderboard Round 2'!D71</f>
        <v>7</v>
      </c>
      <c r="E74" s="56">
        <f>'Leaderboard Round 2'!E71</f>
        <v>4</v>
      </c>
      <c r="F74" s="56">
        <f>'Leaderboard Round 2'!F71</f>
        <v>4</v>
      </c>
      <c r="G74" s="56">
        <f>'Leaderboard Round 2'!G71</f>
        <v>6</v>
      </c>
      <c r="H74" s="56">
        <f>'Leaderboard Round 2'!H71</f>
        <v>5</v>
      </c>
      <c r="I74" s="56">
        <f>'Leaderboard Round 2'!I71</f>
        <v>3</v>
      </c>
      <c r="J74" s="56">
        <f>'Leaderboard Round 2'!J71</f>
        <v>6</v>
      </c>
      <c r="K74" s="56">
        <f>'Leaderboard Round 2'!K71</f>
        <v>5</v>
      </c>
      <c r="L74" s="56">
        <f>'Leaderboard Round 2'!L71</f>
        <v>47</v>
      </c>
      <c r="M74" s="56">
        <f>'Leaderboard Round 2'!M71</f>
        <v>7</v>
      </c>
      <c r="N74" s="56">
        <f>'Leaderboard Round 2'!N71</f>
        <v>6</v>
      </c>
      <c r="O74" s="56">
        <f>'Leaderboard Round 2'!O71</f>
        <v>4</v>
      </c>
      <c r="P74" s="56">
        <f>'Leaderboard Round 2'!P71</f>
        <v>4</v>
      </c>
      <c r="Q74" s="56">
        <f>'Leaderboard Round 2'!Q71</f>
        <v>3</v>
      </c>
      <c r="R74" s="56">
        <f>'Leaderboard Round 2'!R71</f>
        <v>5</v>
      </c>
      <c r="S74" s="56">
        <f>'Leaderboard Round 2'!S71</f>
        <v>8</v>
      </c>
      <c r="T74" s="56">
        <f>'Leaderboard Round 2'!T71</f>
        <v>3</v>
      </c>
      <c r="U74" s="56">
        <f>'Leaderboard Round 2'!U71</f>
        <v>4</v>
      </c>
      <c r="V74" s="56">
        <f>'Leaderboard Round 2'!V71</f>
        <v>44</v>
      </c>
      <c r="W74" s="56">
        <f>'Leaderboard Round 2'!W71</f>
        <v>91</v>
      </c>
      <c r="X74" s="56">
        <v>83.0</v>
      </c>
      <c r="Y74" s="56">
        <v>91.0</v>
      </c>
      <c r="AA74" s="51">
        <f t="shared" si="1"/>
        <v>174</v>
      </c>
      <c r="AB74" s="51">
        <f t="shared" si="2"/>
        <v>32</v>
      </c>
    </row>
    <row r="75">
      <c r="A75" s="54">
        <f>'Leaderboard Round 1'!A75</f>
        <v>73</v>
      </c>
      <c r="B75" s="56" t="str">
        <f>'Leaderboard Round 1'!B24</f>
        <v>Karsten Kern</v>
      </c>
      <c r="C75" s="56">
        <f>'Leaderboard Round 2'!C24</f>
        <v>3</v>
      </c>
      <c r="D75" s="56">
        <f>'Leaderboard Round 2'!D24</f>
        <v>7</v>
      </c>
      <c r="E75" s="56">
        <f>'Leaderboard Round 2'!E24</f>
        <v>4</v>
      </c>
      <c r="F75" s="56">
        <f>'Leaderboard Round 2'!F24</f>
        <v>4</v>
      </c>
      <c r="G75" s="56">
        <f>'Leaderboard Round 2'!G24</f>
        <v>5</v>
      </c>
      <c r="H75" s="56">
        <f>'Leaderboard Round 2'!H24</f>
        <v>5</v>
      </c>
      <c r="I75" s="56">
        <f>'Leaderboard Round 2'!I24</f>
        <v>3</v>
      </c>
      <c r="J75" s="56">
        <f>'Leaderboard Round 2'!J24</f>
        <v>3</v>
      </c>
      <c r="K75" s="56">
        <f>'Leaderboard Round 2'!K24</f>
        <v>4</v>
      </c>
      <c r="L75" s="56">
        <f>'Leaderboard Round 2'!L24</f>
        <v>38</v>
      </c>
      <c r="M75" s="56">
        <f>'Leaderboard Round 2'!M24</f>
        <v>8</v>
      </c>
      <c r="N75" s="56">
        <f>'Leaderboard Round 2'!N24</f>
        <v>5</v>
      </c>
      <c r="O75" s="56">
        <f>'Leaderboard Round 2'!O24</f>
        <v>5</v>
      </c>
      <c r="P75" s="56">
        <f>'Leaderboard Round 2'!P24</f>
        <v>4</v>
      </c>
      <c r="Q75" s="56">
        <f>'Leaderboard Round 2'!Q24</f>
        <v>5</v>
      </c>
      <c r="R75" s="56">
        <f>'Leaderboard Round 2'!R24</f>
        <v>4</v>
      </c>
      <c r="S75" s="56">
        <f>'Leaderboard Round 2'!S24</f>
        <v>6</v>
      </c>
      <c r="T75" s="56">
        <f>'Leaderboard Round 2'!T24</f>
        <v>3</v>
      </c>
      <c r="U75" s="56">
        <f>'Leaderboard Round 2'!U24</f>
        <v>5</v>
      </c>
      <c r="V75" s="56">
        <f>'Leaderboard Round 2'!V24</f>
        <v>45</v>
      </c>
      <c r="W75" s="56">
        <f>'Leaderboard Round 2'!W24</f>
        <v>83</v>
      </c>
      <c r="X75" s="56">
        <v>95.0</v>
      </c>
      <c r="Y75" s="56">
        <v>83.0</v>
      </c>
      <c r="AA75" s="51">
        <f t="shared" si="1"/>
        <v>178</v>
      </c>
      <c r="AB75" s="51">
        <f t="shared" si="2"/>
        <v>36</v>
      </c>
    </row>
    <row r="76">
      <c r="A76" s="54">
        <f>'Leaderboard Round 1'!A76</f>
        <v>74</v>
      </c>
      <c r="B76" s="56" t="str">
        <f>'Leaderboard Round 1'!B26</f>
        <v>Felipe Fortino</v>
      </c>
      <c r="C76" s="56">
        <f>'Leaderboard Round 2'!C26</f>
        <v>5</v>
      </c>
      <c r="D76" s="56">
        <f>'Leaderboard Round 2'!D26</f>
        <v>5</v>
      </c>
      <c r="E76" s="56">
        <f>'Leaderboard Round 2'!E26</f>
        <v>5</v>
      </c>
      <c r="F76" s="56">
        <f>'Leaderboard Round 2'!F26</f>
        <v>6</v>
      </c>
      <c r="G76" s="56">
        <f>'Leaderboard Round 2'!G26</f>
        <v>5</v>
      </c>
      <c r="H76" s="56">
        <f>'Leaderboard Round 2'!H26</f>
        <v>8</v>
      </c>
      <c r="I76" s="56">
        <f>'Leaderboard Round 2'!I26</f>
        <v>3</v>
      </c>
      <c r="J76" s="56">
        <f>'Leaderboard Round 2'!J26</f>
        <v>5</v>
      </c>
      <c r="K76" s="56">
        <f>'Leaderboard Round 2'!K26</f>
        <v>6</v>
      </c>
      <c r="L76" s="56">
        <f>'Leaderboard Round 2'!L26</f>
        <v>48</v>
      </c>
      <c r="M76" s="56">
        <f>'Leaderboard Round 2'!M26</f>
        <v>8</v>
      </c>
      <c r="N76" s="56">
        <f>'Leaderboard Round 2'!N26</f>
        <v>4</v>
      </c>
      <c r="O76" s="56">
        <f>'Leaderboard Round 2'!O26</f>
        <v>4</v>
      </c>
      <c r="P76" s="56">
        <f>'Leaderboard Round 2'!P26</f>
        <v>6</v>
      </c>
      <c r="Q76" s="56">
        <f>'Leaderboard Round 2'!Q26</f>
        <v>5</v>
      </c>
      <c r="R76" s="56">
        <f>'Leaderboard Round 2'!R26</f>
        <v>4</v>
      </c>
      <c r="S76" s="56">
        <f>'Leaderboard Round 2'!S26</f>
        <v>5</v>
      </c>
      <c r="T76" s="56">
        <f>'Leaderboard Round 2'!T26</f>
        <v>4</v>
      </c>
      <c r="U76" s="56">
        <f>'Leaderboard Round 2'!U26</f>
        <v>7</v>
      </c>
      <c r="V76" s="56">
        <f>'Leaderboard Round 2'!V26</f>
        <v>47</v>
      </c>
      <c r="W76" s="56">
        <f>'Leaderboard Round 2'!W26</f>
        <v>95</v>
      </c>
      <c r="X76" s="56">
        <v>87.0</v>
      </c>
      <c r="Y76" s="56">
        <v>95.0</v>
      </c>
      <c r="AA76" s="51">
        <f t="shared" si="1"/>
        <v>182</v>
      </c>
      <c r="AB76" s="51">
        <f t="shared" si="2"/>
        <v>40</v>
      </c>
    </row>
    <row r="77">
      <c r="A77" s="54">
        <f>'Leaderboard Round 1'!A77</f>
        <v>75</v>
      </c>
      <c r="B77" s="56" t="str">
        <f>'Leaderboard Round 1'!B44</f>
        <v>Rylan Colpetzer</v>
      </c>
      <c r="C77" s="56">
        <f>'Leaderboard Round 2'!C44</f>
        <v>5</v>
      </c>
      <c r="D77" s="56">
        <f>'Leaderboard Round 2'!D44</f>
        <v>9</v>
      </c>
      <c r="E77" s="56">
        <f>'Leaderboard Round 2'!E44</f>
        <v>3</v>
      </c>
      <c r="F77" s="56">
        <f>'Leaderboard Round 2'!F44</f>
        <v>6</v>
      </c>
      <c r="G77" s="56">
        <f>'Leaderboard Round 2'!G44</f>
        <v>6</v>
      </c>
      <c r="H77" s="56">
        <f>'Leaderboard Round 2'!H44</f>
        <v>7</v>
      </c>
      <c r="I77" s="56">
        <f>'Leaderboard Round 2'!I44</f>
        <v>4</v>
      </c>
      <c r="J77" s="56">
        <f>'Leaderboard Round 2'!J44</f>
        <v>4</v>
      </c>
      <c r="K77" s="56">
        <f>'Leaderboard Round 2'!K44</f>
        <v>5</v>
      </c>
      <c r="L77" s="56">
        <f>'Leaderboard Round 2'!L44</f>
        <v>49</v>
      </c>
      <c r="M77" s="56">
        <f>'Leaderboard Round 2'!M44</f>
        <v>8</v>
      </c>
      <c r="N77" s="56">
        <f>'Leaderboard Round 2'!N44</f>
        <v>4</v>
      </c>
      <c r="O77" s="56">
        <f>'Leaderboard Round 2'!O44</f>
        <v>4</v>
      </c>
      <c r="P77" s="56">
        <f>'Leaderboard Round 2'!P44</f>
        <v>4</v>
      </c>
      <c r="Q77" s="56">
        <f>'Leaderboard Round 2'!Q44</f>
        <v>5</v>
      </c>
      <c r="R77" s="56">
        <f>'Leaderboard Round 2'!R44</f>
        <v>4</v>
      </c>
      <c r="S77" s="56">
        <f>'Leaderboard Round 2'!S44</f>
        <v>7</v>
      </c>
      <c r="T77" s="56">
        <f>'Leaderboard Round 2'!T44</f>
        <v>4</v>
      </c>
      <c r="U77" s="56">
        <f>'Leaderboard Round 2'!U44</f>
        <v>5</v>
      </c>
      <c r="V77" s="56">
        <f>'Leaderboard Round 2'!V44</f>
        <v>45</v>
      </c>
      <c r="W77" s="56">
        <f>'Leaderboard Round 2'!W44</f>
        <v>94</v>
      </c>
      <c r="X77" s="56">
        <v>106.0</v>
      </c>
      <c r="Y77" s="56">
        <v>94.0</v>
      </c>
      <c r="AA77" s="51">
        <f t="shared" si="1"/>
        <v>200</v>
      </c>
      <c r="AB77" s="51">
        <f t="shared" si="2"/>
        <v>58</v>
      </c>
    </row>
    <row r="78">
      <c r="A78" s="54">
        <f>'Leaderboard Round 1'!A78</f>
        <v>76</v>
      </c>
      <c r="B78" s="56" t="str">
        <f>'Leaderboard Round 1'!B40</f>
        <v>Trent Jones</v>
      </c>
      <c r="C78" s="56">
        <f>'Leaderboard Round 2'!C40</f>
        <v>5</v>
      </c>
      <c r="D78" s="56">
        <f>'Leaderboard Round 2'!D40</f>
        <v>9</v>
      </c>
      <c r="E78" s="56">
        <f>'Leaderboard Round 2'!E40</f>
        <v>4</v>
      </c>
      <c r="F78" s="56">
        <f>'Leaderboard Round 2'!F40</f>
        <v>7</v>
      </c>
      <c r="G78" s="56">
        <f>'Leaderboard Round 2'!G40</f>
        <v>6</v>
      </c>
      <c r="H78" s="56">
        <f>'Leaderboard Round 2'!H40</f>
        <v>4</v>
      </c>
      <c r="I78" s="56">
        <f>'Leaderboard Round 2'!I40</f>
        <v>5</v>
      </c>
      <c r="J78" s="56">
        <f>'Leaderboard Round 2'!J40</f>
        <v>4</v>
      </c>
      <c r="K78" s="56">
        <f>'Leaderboard Round 2'!K40</f>
        <v>5</v>
      </c>
      <c r="L78" s="56">
        <f>'Leaderboard Round 2'!L40</f>
        <v>49</v>
      </c>
      <c r="M78" s="56">
        <f>'Leaderboard Round 2'!M40</f>
        <v>8</v>
      </c>
      <c r="N78" s="56">
        <f>'Leaderboard Round 2'!N40</f>
        <v>7</v>
      </c>
      <c r="O78" s="56">
        <f>'Leaderboard Round 2'!O40</f>
        <v>4</v>
      </c>
      <c r="P78" s="56">
        <f>'Leaderboard Round 2'!P40</f>
        <v>5</v>
      </c>
      <c r="Q78" s="56">
        <f>'Leaderboard Round 2'!Q40</f>
        <v>7</v>
      </c>
      <c r="R78" s="56">
        <f>'Leaderboard Round 2'!R40</f>
        <v>6</v>
      </c>
      <c r="S78" s="56">
        <f>'Leaderboard Round 2'!S40</f>
        <v>6</v>
      </c>
      <c r="T78" s="56">
        <f>'Leaderboard Round 2'!T40</f>
        <v>4</v>
      </c>
      <c r="U78" s="56">
        <f>'Leaderboard Round 2'!U40</f>
        <v>6</v>
      </c>
      <c r="V78" s="56">
        <f>'Leaderboard Round 2'!V40</f>
        <v>53</v>
      </c>
      <c r="W78" s="56">
        <f>'Leaderboard Round 2'!W40</f>
        <v>102</v>
      </c>
      <c r="X78" s="56">
        <v>113.0</v>
      </c>
      <c r="Y78" s="56">
        <v>102.0</v>
      </c>
      <c r="AA78" s="51">
        <f t="shared" si="1"/>
        <v>215</v>
      </c>
      <c r="AB78" s="51">
        <f t="shared" si="2"/>
        <v>73</v>
      </c>
    </row>
    <row r="79">
      <c r="A79" s="54">
        <f>'Leaderboard Round 1'!A79</f>
        <v>77</v>
      </c>
      <c r="B79" s="56" t="str">
        <f>'Leaderboard Round 1'!B79</f>
        <v/>
      </c>
      <c r="C79" s="56"/>
      <c r="D79" s="56" t="str">
        <f>'Leaderboard Round 1'!D79</f>
        <v/>
      </c>
      <c r="E79" s="56" t="str">
        <f>'Leaderboard Round 1'!E79</f>
        <v/>
      </c>
      <c r="F79" s="56" t="str">
        <f>'Leaderboard Round 1'!F79</f>
        <v/>
      </c>
      <c r="G79" s="56" t="str">
        <f>'Leaderboard Round 1'!G79</f>
        <v/>
      </c>
      <c r="H79" s="56" t="str">
        <f>'Leaderboard Round 1'!H79</f>
        <v/>
      </c>
      <c r="I79" s="56" t="str">
        <f>'Leaderboard Round 1'!I79</f>
        <v/>
      </c>
      <c r="J79" s="56" t="str">
        <f>'Leaderboard Round 1'!J79</f>
        <v/>
      </c>
      <c r="K79" s="56" t="str">
        <f>'Leaderboard Round 1'!K79</f>
        <v/>
      </c>
      <c r="L79" s="56" t="str">
        <f>'Leaderboard Round 1'!L79</f>
        <v/>
      </c>
      <c r="M79" s="56" t="str">
        <f>'Leaderboard Round 1'!M79</f>
        <v/>
      </c>
      <c r="N79" s="56" t="str">
        <f>'Leaderboard Round 1'!N79</f>
        <v/>
      </c>
      <c r="O79" s="56" t="str">
        <f>'Leaderboard Round 1'!O79</f>
        <v/>
      </c>
      <c r="P79" s="56" t="str">
        <f>'Leaderboard Round 1'!P79</f>
        <v/>
      </c>
      <c r="Q79" s="56" t="str">
        <f>'Leaderboard Round 1'!Q79</f>
        <v/>
      </c>
      <c r="R79" s="56" t="str">
        <f>'Leaderboard Round 1'!R79</f>
        <v/>
      </c>
      <c r="S79" s="56" t="str">
        <f>'Leaderboard Round 1'!S79</f>
        <v/>
      </c>
      <c r="T79" s="56" t="str">
        <f>'Leaderboard Round 1'!T79</f>
        <v/>
      </c>
      <c r="U79" s="56" t="str">
        <f>'Leaderboard Round 1'!U79</f>
        <v/>
      </c>
      <c r="V79" s="56" t="str">
        <f>'Leaderboard Round 1'!V79</f>
        <v/>
      </c>
      <c r="W79" s="56" t="str">
        <f>'Leaderboard Round 1'!W79</f>
        <v/>
      </c>
      <c r="AA79" s="51" t="str">
        <f t="shared" si="1"/>
        <v/>
      </c>
      <c r="AB79" s="51" t="str">
        <f t="shared" si="2"/>
        <v/>
      </c>
    </row>
    <row r="80">
      <c r="A80" s="54">
        <f>'Leaderboard Round 1'!A80</f>
        <v>78</v>
      </c>
      <c r="B80" s="56" t="str">
        <f>'Leaderboard Round 1'!B80</f>
        <v/>
      </c>
      <c r="C80" s="56"/>
      <c r="D80" s="56" t="str">
        <f>'Leaderboard Round 1'!D80</f>
        <v/>
      </c>
      <c r="E80" s="56" t="str">
        <f>'Leaderboard Round 1'!E80</f>
        <v/>
      </c>
      <c r="F80" s="56" t="str">
        <f>'Leaderboard Round 1'!F80</f>
        <v/>
      </c>
      <c r="G80" s="56" t="str">
        <f>'Leaderboard Round 1'!G80</f>
        <v/>
      </c>
      <c r="H80" s="56" t="str">
        <f>'Leaderboard Round 1'!H80</f>
        <v/>
      </c>
      <c r="I80" s="56" t="str">
        <f>'Leaderboard Round 1'!I80</f>
        <v/>
      </c>
      <c r="J80" s="56" t="str">
        <f>'Leaderboard Round 1'!J80</f>
        <v/>
      </c>
      <c r="K80" s="56" t="str">
        <f>'Leaderboard Round 1'!K80</f>
        <v/>
      </c>
      <c r="L80" s="56" t="str">
        <f>'Leaderboard Round 1'!L80</f>
        <v/>
      </c>
      <c r="M80" s="56" t="str">
        <f>'Leaderboard Round 1'!M80</f>
        <v/>
      </c>
      <c r="N80" s="56" t="str">
        <f>'Leaderboard Round 1'!N80</f>
        <v/>
      </c>
      <c r="O80" s="56" t="str">
        <f>'Leaderboard Round 1'!O80</f>
        <v/>
      </c>
      <c r="P80" s="56" t="str">
        <f>'Leaderboard Round 1'!P80</f>
        <v/>
      </c>
      <c r="Q80" s="56" t="str">
        <f>'Leaderboard Round 1'!Q80</f>
        <v/>
      </c>
      <c r="R80" s="56" t="str">
        <f>'Leaderboard Round 1'!R80</f>
        <v/>
      </c>
      <c r="S80" s="56" t="str">
        <f>'Leaderboard Round 1'!S80</f>
        <v/>
      </c>
      <c r="T80" s="56" t="str">
        <f>'Leaderboard Round 1'!T80</f>
        <v/>
      </c>
      <c r="U80" s="56" t="str">
        <f>'Leaderboard Round 1'!U80</f>
        <v/>
      </c>
      <c r="V80" s="56" t="str">
        <f>'Leaderboard Round 1'!V80</f>
        <v/>
      </c>
      <c r="W80" s="56" t="str">
        <f>'Leaderboard Round 1'!W80</f>
        <v/>
      </c>
      <c r="AA80" s="51" t="str">
        <f t="shared" si="1"/>
        <v/>
      </c>
      <c r="AB80" s="51" t="str">
        <f t="shared" si="2"/>
        <v/>
      </c>
    </row>
    <row r="81">
      <c r="A81" s="54">
        <f>'Leaderboard Round 1'!A81</f>
        <v>79</v>
      </c>
      <c r="B81" s="56" t="str">
        <f>'Leaderboard Round 1'!B81</f>
        <v/>
      </c>
      <c r="C81" s="56" t="str">
        <f>'Leaderboard Round 1'!C81</f>
        <v/>
      </c>
      <c r="D81" s="56" t="str">
        <f>'Leaderboard Round 1'!D81</f>
        <v/>
      </c>
      <c r="E81" s="56" t="str">
        <f>'Leaderboard Round 1'!E81</f>
        <v/>
      </c>
      <c r="F81" s="56" t="str">
        <f>'Leaderboard Round 1'!F81</f>
        <v/>
      </c>
      <c r="G81" s="56" t="str">
        <f>'Leaderboard Round 1'!G81</f>
        <v/>
      </c>
      <c r="H81" s="56" t="str">
        <f>'Leaderboard Round 1'!H81</f>
        <v/>
      </c>
      <c r="I81" s="56" t="str">
        <f>'Leaderboard Round 1'!I81</f>
        <v/>
      </c>
      <c r="J81" s="56" t="str">
        <f>'Leaderboard Round 1'!J81</f>
        <v/>
      </c>
      <c r="K81" s="56" t="str">
        <f>'Leaderboard Round 1'!K81</f>
        <v/>
      </c>
      <c r="L81" s="56" t="str">
        <f>'Leaderboard Round 1'!L81</f>
        <v/>
      </c>
      <c r="M81" s="56" t="str">
        <f>'Leaderboard Round 1'!M81</f>
        <v/>
      </c>
      <c r="N81" s="56" t="str">
        <f>'Leaderboard Round 1'!N81</f>
        <v/>
      </c>
      <c r="O81" s="56" t="str">
        <f>'Leaderboard Round 1'!O81</f>
        <v/>
      </c>
      <c r="P81" s="56" t="str">
        <f>'Leaderboard Round 1'!P81</f>
        <v/>
      </c>
      <c r="Q81" s="56" t="str">
        <f>'Leaderboard Round 1'!Q81</f>
        <v/>
      </c>
      <c r="R81" s="56" t="str">
        <f>'Leaderboard Round 1'!R81</f>
        <v/>
      </c>
      <c r="S81" s="56" t="str">
        <f>'Leaderboard Round 1'!S81</f>
        <v/>
      </c>
      <c r="T81" s="56" t="str">
        <f>'Leaderboard Round 1'!T81</f>
        <v/>
      </c>
      <c r="U81" s="56" t="str">
        <f>'Leaderboard Round 1'!U81</f>
        <v/>
      </c>
      <c r="V81" s="56" t="str">
        <f>'Leaderboard Round 1'!V81</f>
        <v/>
      </c>
      <c r="W81" s="56" t="str">
        <f>'Leaderboard Round 1'!W81</f>
        <v/>
      </c>
      <c r="AA81" s="51" t="str">
        <f t="shared" si="1"/>
        <v/>
      </c>
      <c r="AB81" s="51" t="str">
        <f t="shared" si="2"/>
        <v/>
      </c>
    </row>
    <row r="82">
      <c r="A82" s="54">
        <f>'Leaderboard Round 1'!A82</f>
        <v>80</v>
      </c>
      <c r="B82" s="56" t="str">
        <f>'Leaderboard Round 1'!B82</f>
        <v/>
      </c>
      <c r="C82" s="56" t="str">
        <f>'Leaderboard Round 1'!C82</f>
        <v/>
      </c>
      <c r="D82" s="56" t="str">
        <f>'Leaderboard Round 1'!D82</f>
        <v/>
      </c>
      <c r="E82" s="56" t="str">
        <f>'Leaderboard Round 1'!E82</f>
        <v/>
      </c>
      <c r="F82" s="56" t="str">
        <f>'Leaderboard Round 1'!F82</f>
        <v/>
      </c>
      <c r="G82" s="56" t="str">
        <f>'Leaderboard Round 1'!G82</f>
        <v/>
      </c>
      <c r="H82" s="56" t="str">
        <f>'Leaderboard Round 1'!H82</f>
        <v/>
      </c>
      <c r="I82" s="56" t="str">
        <f>'Leaderboard Round 1'!I82</f>
        <v/>
      </c>
      <c r="J82" s="56" t="str">
        <f>'Leaderboard Round 1'!J82</f>
        <v/>
      </c>
      <c r="K82" s="56" t="str">
        <f>'Leaderboard Round 1'!K82</f>
        <v/>
      </c>
      <c r="L82" s="56" t="str">
        <f>'Leaderboard Round 1'!L82</f>
        <v/>
      </c>
      <c r="M82" s="56" t="str">
        <f>'Leaderboard Round 1'!M82</f>
        <v/>
      </c>
      <c r="N82" s="56" t="str">
        <f>'Leaderboard Round 1'!N82</f>
        <v/>
      </c>
      <c r="O82" s="56" t="str">
        <f>'Leaderboard Round 1'!O82</f>
        <v/>
      </c>
      <c r="P82" s="56" t="str">
        <f>'Leaderboard Round 1'!P82</f>
        <v/>
      </c>
      <c r="Q82" s="56" t="str">
        <f>'Leaderboard Round 1'!Q82</f>
        <v/>
      </c>
      <c r="R82" s="56" t="str">
        <f>'Leaderboard Round 1'!R82</f>
        <v/>
      </c>
      <c r="S82" s="56" t="str">
        <f>'Leaderboard Round 1'!S82</f>
        <v/>
      </c>
      <c r="T82" s="56" t="str">
        <f>'Leaderboard Round 1'!T82</f>
        <v/>
      </c>
      <c r="U82" s="56" t="str">
        <f>'Leaderboard Round 1'!U82</f>
        <v/>
      </c>
      <c r="V82" s="56" t="str">
        <f>'Leaderboard Round 1'!V82</f>
        <v/>
      </c>
      <c r="W82" s="56" t="str">
        <f>'Leaderboard Round 1'!W82</f>
        <v/>
      </c>
      <c r="AA82" s="51" t="str">
        <f t="shared" si="1"/>
        <v/>
      </c>
      <c r="AB82" s="51" t="str">
        <f t="shared" si="2"/>
        <v/>
      </c>
    </row>
    <row r="83">
      <c r="A83" s="54">
        <f>'Leaderboard Round 1'!A83</f>
        <v>81</v>
      </c>
      <c r="B83" s="56" t="str">
        <f>'Leaderboard Round 1'!B83</f>
        <v/>
      </c>
      <c r="C83" s="56" t="str">
        <f>'Leaderboard Round 1'!C83</f>
        <v/>
      </c>
      <c r="D83" s="56" t="str">
        <f>'Leaderboard Round 1'!D83</f>
        <v/>
      </c>
      <c r="E83" s="56" t="str">
        <f>'Leaderboard Round 1'!E83</f>
        <v/>
      </c>
      <c r="F83" s="56" t="str">
        <f>'Leaderboard Round 1'!F83</f>
        <v/>
      </c>
      <c r="G83" s="56" t="str">
        <f>'Leaderboard Round 1'!G83</f>
        <v/>
      </c>
      <c r="H83" s="56" t="str">
        <f>'Leaderboard Round 1'!H83</f>
        <v/>
      </c>
      <c r="I83" s="56" t="str">
        <f>'Leaderboard Round 1'!I83</f>
        <v/>
      </c>
      <c r="J83" s="56" t="str">
        <f>'Leaderboard Round 1'!J83</f>
        <v/>
      </c>
      <c r="K83" s="56" t="str">
        <f>'Leaderboard Round 1'!K83</f>
        <v/>
      </c>
      <c r="L83" s="56" t="str">
        <f>'Leaderboard Round 1'!L83</f>
        <v/>
      </c>
      <c r="M83" s="56" t="str">
        <f>'Leaderboard Round 1'!M83</f>
        <v/>
      </c>
      <c r="N83" s="56" t="str">
        <f>'Leaderboard Round 1'!N83</f>
        <v/>
      </c>
      <c r="O83" s="56" t="str">
        <f>'Leaderboard Round 1'!O83</f>
        <v/>
      </c>
      <c r="P83" s="56" t="str">
        <f>'Leaderboard Round 1'!P83</f>
        <v/>
      </c>
      <c r="Q83" s="56" t="str">
        <f>'Leaderboard Round 1'!Q83</f>
        <v/>
      </c>
      <c r="R83" s="56" t="str">
        <f>'Leaderboard Round 1'!R83</f>
        <v/>
      </c>
      <c r="S83" s="56" t="str">
        <f>'Leaderboard Round 1'!S83</f>
        <v/>
      </c>
      <c r="T83" s="56" t="str">
        <f>'Leaderboard Round 1'!T83</f>
        <v/>
      </c>
      <c r="U83" s="56" t="str">
        <f>'Leaderboard Round 1'!U83</f>
        <v/>
      </c>
      <c r="V83" s="56" t="str">
        <f>'Leaderboard Round 1'!V83</f>
        <v/>
      </c>
      <c r="W83" s="56" t="str">
        <f>'Leaderboard Round 1'!W83</f>
        <v/>
      </c>
      <c r="AA83" s="51" t="str">
        <f t="shared" si="1"/>
        <v/>
      </c>
      <c r="AB83" s="51" t="str">
        <f t="shared" si="2"/>
        <v/>
      </c>
    </row>
    <row r="84">
      <c r="A84" s="54">
        <f>'Leaderboard Round 1'!A84</f>
        <v>82</v>
      </c>
      <c r="B84" s="56" t="str">
        <f>'Leaderboard Round 1'!B84</f>
        <v/>
      </c>
      <c r="C84" s="56" t="str">
        <f>'Leaderboard Round 1'!C84</f>
        <v/>
      </c>
      <c r="D84" s="56" t="str">
        <f>'Leaderboard Round 1'!D84</f>
        <v/>
      </c>
      <c r="E84" s="56" t="str">
        <f>'Leaderboard Round 1'!E84</f>
        <v/>
      </c>
      <c r="F84" s="56" t="str">
        <f>'Leaderboard Round 1'!F84</f>
        <v/>
      </c>
      <c r="G84" s="56" t="str">
        <f>'Leaderboard Round 1'!G84</f>
        <v/>
      </c>
      <c r="H84" s="56" t="str">
        <f>'Leaderboard Round 1'!H84</f>
        <v/>
      </c>
      <c r="I84" s="56" t="str">
        <f>'Leaderboard Round 1'!I84</f>
        <v/>
      </c>
      <c r="J84" s="56" t="str">
        <f>'Leaderboard Round 1'!J84</f>
        <v/>
      </c>
      <c r="K84" s="56" t="str">
        <f>'Leaderboard Round 1'!K84</f>
        <v/>
      </c>
      <c r="L84" s="56" t="str">
        <f>'Leaderboard Round 1'!L84</f>
        <v/>
      </c>
      <c r="M84" s="56" t="str">
        <f>'Leaderboard Round 1'!M84</f>
        <v/>
      </c>
      <c r="N84" s="56" t="str">
        <f>'Leaderboard Round 1'!N84</f>
        <v/>
      </c>
      <c r="O84" s="56" t="str">
        <f>'Leaderboard Round 1'!O84</f>
        <v/>
      </c>
      <c r="P84" s="56" t="str">
        <f>'Leaderboard Round 1'!P84</f>
        <v/>
      </c>
      <c r="Q84" s="56" t="str">
        <f>'Leaderboard Round 1'!Q84</f>
        <v/>
      </c>
      <c r="R84" s="56" t="str">
        <f>'Leaderboard Round 1'!R84</f>
        <v/>
      </c>
      <c r="S84" s="56" t="str">
        <f>'Leaderboard Round 1'!S84</f>
        <v/>
      </c>
      <c r="T84" s="56" t="str">
        <f>'Leaderboard Round 1'!T84</f>
        <v/>
      </c>
      <c r="U84" s="56" t="str">
        <f>'Leaderboard Round 1'!U84</f>
        <v/>
      </c>
      <c r="V84" s="56" t="str">
        <f>'Leaderboard Round 1'!V84</f>
        <v/>
      </c>
      <c r="W84" s="56" t="str">
        <f>'Leaderboard Round 1'!W84</f>
        <v/>
      </c>
      <c r="AA84" s="51" t="str">
        <f t="shared" si="1"/>
        <v/>
      </c>
      <c r="AB84" s="51" t="str">
        <f t="shared" si="2"/>
        <v/>
      </c>
    </row>
    <row r="85">
      <c r="A85" s="54">
        <f>'Leaderboard Round 1'!A85</f>
        <v>83</v>
      </c>
      <c r="B85" s="56" t="str">
        <f>'Leaderboard Round 1'!B85</f>
        <v/>
      </c>
      <c r="C85" s="56" t="str">
        <f>'Leaderboard Round 1'!C85</f>
        <v/>
      </c>
      <c r="D85" s="56" t="str">
        <f>'Leaderboard Round 1'!D85</f>
        <v/>
      </c>
      <c r="E85" s="56" t="str">
        <f>'Leaderboard Round 1'!E85</f>
        <v/>
      </c>
      <c r="F85" s="56" t="str">
        <f>'Leaderboard Round 1'!F85</f>
        <v/>
      </c>
      <c r="G85" s="56" t="str">
        <f>'Leaderboard Round 1'!G85</f>
        <v/>
      </c>
      <c r="H85" s="56" t="str">
        <f>'Leaderboard Round 1'!H85</f>
        <v/>
      </c>
      <c r="I85" s="56" t="str">
        <f>'Leaderboard Round 1'!I85</f>
        <v/>
      </c>
      <c r="J85" s="56" t="str">
        <f>'Leaderboard Round 1'!J85</f>
        <v/>
      </c>
      <c r="K85" s="56" t="str">
        <f>'Leaderboard Round 1'!K85</f>
        <v/>
      </c>
      <c r="L85" s="56" t="str">
        <f>'Leaderboard Round 1'!L85</f>
        <v/>
      </c>
      <c r="M85" s="56" t="str">
        <f>'Leaderboard Round 1'!M85</f>
        <v/>
      </c>
      <c r="N85" s="56" t="str">
        <f>'Leaderboard Round 1'!N85</f>
        <v/>
      </c>
      <c r="O85" s="56" t="str">
        <f>'Leaderboard Round 1'!O85</f>
        <v/>
      </c>
      <c r="P85" s="56" t="str">
        <f>'Leaderboard Round 1'!P85</f>
        <v/>
      </c>
      <c r="Q85" s="56" t="str">
        <f>'Leaderboard Round 1'!Q85</f>
        <v/>
      </c>
      <c r="R85" s="56" t="str">
        <f>'Leaderboard Round 1'!R85</f>
        <v/>
      </c>
      <c r="S85" s="56" t="str">
        <f>'Leaderboard Round 1'!S85</f>
        <v/>
      </c>
      <c r="T85" s="56" t="str">
        <f>'Leaderboard Round 1'!T85</f>
        <v/>
      </c>
      <c r="U85" s="56" t="str">
        <f>'Leaderboard Round 1'!U85</f>
        <v/>
      </c>
      <c r="V85" s="56" t="str">
        <f>'Leaderboard Round 1'!V85</f>
        <v/>
      </c>
      <c r="W85" s="56" t="str">
        <f>'Leaderboard Round 1'!W85</f>
        <v/>
      </c>
      <c r="AA85" s="51" t="str">
        <f t="shared" si="1"/>
        <v/>
      </c>
      <c r="AB85" s="51" t="str">
        <f t="shared" si="2"/>
        <v/>
      </c>
    </row>
    <row r="86">
      <c r="A86" s="54">
        <f>'Leaderboard Round 1'!A86</f>
        <v>84</v>
      </c>
      <c r="B86" s="56" t="str">
        <f>'Leaderboard Round 1'!B86</f>
        <v/>
      </c>
      <c r="C86" s="56" t="str">
        <f>'Leaderboard Round 1'!C86</f>
        <v/>
      </c>
      <c r="D86" s="56" t="str">
        <f>'Leaderboard Round 1'!D86</f>
        <v/>
      </c>
      <c r="E86" s="56" t="str">
        <f>'Leaderboard Round 1'!E86</f>
        <v/>
      </c>
      <c r="F86" s="56" t="str">
        <f>'Leaderboard Round 1'!F86</f>
        <v/>
      </c>
      <c r="G86" s="56" t="str">
        <f>'Leaderboard Round 1'!G86</f>
        <v/>
      </c>
      <c r="H86" s="56" t="str">
        <f>'Leaderboard Round 1'!H86</f>
        <v/>
      </c>
      <c r="I86" s="56" t="str">
        <f>'Leaderboard Round 1'!I86</f>
        <v/>
      </c>
      <c r="J86" s="56" t="str">
        <f>'Leaderboard Round 1'!J86</f>
        <v/>
      </c>
      <c r="K86" s="56" t="str">
        <f>'Leaderboard Round 1'!K86</f>
        <v/>
      </c>
      <c r="L86" s="56" t="str">
        <f>'Leaderboard Round 1'!L86</f>
        <v/>
      </c>
      <c r="M86" s="56" t="str">
        <f>'Leaderboard Round 1'!M86</f>
        <v/>
      </c>
      <c r="N86" s="56" t="str">
        <f>'Leaderboard Round 1'!N86</f>
        <v/>
      </c>
      <c r="O86" s="56" t="str">
        <f>'Leaderboard Round 1'!O86</f>
        <v/>
      </c>
      <c r="P86" s="56" t="str">
        <f>'Leaderboard Round 1'!P86</f>
        <v/>
      </c>
      <c r="Q86" s="56" t="str">
        <f>'Leaderboard Round 1'!Q86</f>
        <v/>
      </c>
      <c r="R86" s="56" t="str">
        <f>'Leaderboard Round 1'!R86</f>
        <v/>
      </c>
      <c r="S86" s="56" t="str">
        <f>'Leaderboard Round 1'!S86</f>
        <v/>
      </c>
      <c r="T86" s="56" t="str">
        <f>'Leaderboard Round 1'!T86</f>
        <v/>
      </c>
      <c r="U86" s="56" t="str">
        <f>'Leaderboard Round 1'!U86</f>
        <v/>
      </c>
      <c r="V86" s="56" t="str">
        <f>'Leaderboard Round 1'!V86</f>
        <v/>
      </c>
      <c r="W86" s="56" t="str">
        <f>'Leaderboard Round 1'!W86</f>
        <v/>
      </c>
      <c r="AA86" s="51" t="str">
        <f t="shared" si="1"/>
        <v/>
      </c>
      <c r="AB86" s="51" t="str">
        <f t="shared" si="2"/>
        <v/>
      </c>
    </row>
    <row r="87">
      <c r="A87" s="54">
        <f>'Leaderboard Round 1'!A87</f>
        <v>85</v>
      </c>
      <c r="B87" s="56" t="str">
        <f>'Leaderboard Round 1'!B87</f>
        <v/>
      </c>
      <c r="C87" s="56" t="str">
        <f>'Leaderboard Round 1'!C87</f>
        <v/>
      </c>
      <c r="D87" s="56" t="str">
        <f>'Leaderboard Round 1'!D87</f>
        <v/>
      </c>
      <c r="E87" s="56" t="str">
        <f>'Leaderboard Round 1'!E87</f>
        <v/>
      </c>
      <c r="F87" s="56" t="str">
        <f>'Leaderboard Round 1'!F87</f>
        <v/>
      </c>
      <c r="G87" s="56" t="str">
        <f>'Leaderboard Round 1'!G87</f>
        <v/>
      </c>
      <c r="H87" s="56" t="str">
        <f>'Leaderboard Round 1'!H87</f>
        <v/>
      </c>
      <c r="I87" s="56" t="str">
        <f>'Leaderboard Round 1'!I87</f>
        <v/>
      </c>
      <c r="J87" s="56" t="str">
        <f>'Leaderboard Round 1'!J87</f>
        <v/>
      </c>
      <c r="K87" s="56" t="str">
        <f>'Leaderboard Round 1'!K87</f>
        <v/>
      </c>
      <c r="L87" s="56" t="str">
        <f>'Leaderboard Round 1'!L87</f>
        <v/>
      </c>
      <c r="M87" s="56" t="str">
        <f>'Leaderboard Round 1'!M87</f>
        <v/>
      </c>
      <c r="N87" s="56" t="str">
        <f>'Leaderboard Round 1'!N87</f>
        <v/>
      </c>
      <c r="O87" s="56" t="str">
        <f>'Leaderboard Round 1'!O87</f>
        <v/>
      </c>
      <c r="P87" s="56" t="str">
        <f>'Leaderboard Round 1'!P87</f>
        <v/>
      </c>
      <c r="Q87" s="56" t="str">
        <f>'Leaderboard Round 1'!Q87</f>
        <v/>
      </c>
      <c r="R87" s="56" t="str">
        <f>'Leaderboard Round 1'!R87</f>
        <v/>
      </c>
      <c r="S87" s="56" t="str">
        <f>'Leaderboard Round 1'!S87</f>
        <v/>
      </c>
      <c r="T87" s="56" t="str">
        <f>'Leaderboard Round 1'!T87</f>
        <v/>
      </c>
      <c r="U87" s="56" t="str">
        <f>'Leaderboard Round 1'!U87</f>
        <v/>
      </c>
      <c r="V87" s="56" t="str">
        <f>'Leaderboard Round 1'!V87</f>
        <v/>
      </c>
      <c r="W87" s="56" t="str">
        <f>'Leaderboard Round 1'!W87</f>
        <v/>
      </c>
      <c r="AA87" s="51" t="str">
        <f t="shared" si="1"/>
        <v/>
      </c>
      <c r="AB87" s="51" t="str">
        <f t="shared" si="2"/>
        <v/>
      </c>
    </row>
    <row r="88">
      <c r="A88" s="54">
        <f>'Leaderboard Round 1'!A88</f>
        <v>86</v>
      </c>
      <c r="B88" s="56" t="str">
        <f>'Leaderboard Round 1'!B88</f>
        <v/>
      </c>
      <c r="C88" s="56" t="str">
        <f>'Leaderboard Round 1'!C88</f>
        <v/>
      </c>
      <c r="D88" s="56" t="str">
        <f>'Leaderboard Round 1'!D88</f>
        <v/>
      </c>
      <c r="E88" s="56" t="str">
        <f>'Leaderboard Round 1'!E88</f>
        <v/>
      </c>
      <c r="F88" s="56" t="str">
        <f>'Leaderboard Round 1'!F88</f>
        <v/>
      </c>
      <c r="G88" s="56" t="str">
        <f>'Leaderboard Round 1'!G88</f>
        <v/>
      </c>
      <c r="H88" s="56" t="str">
        <f>'Leaderboard Round 1'!H88</f>
        <v/>
      </c>
      <c r="I88" s="56" t="str">
        <f>'Leaderboard Round 1'!I88</f>
        <v/>
      </c>
      <c r="J88" s="56" t="str">
        <f>'Leaderboard Round 1'!J88</f>
        <v/>
      </c>
      <c r="K88" s="56" t="str">
        <f>'Leaderboard Round 1'!K88</f>
        <v/>
      </c>
      <c r="L88" s="56" t="str">
        <f>'Leaderboard Round 1'!L88</f>
        <v/>
      </c>
      <c r="M88" s="56" t="str">
        <f>'Leaderboard Round 1'!M88</f>
        <v/>
      </c>
      <c r="N88" s="56" t="str">
        <f>'Leaderboard Round 1'!N88</f>
        <v/>
      </c>
      <c r="O88" s="56" t="str">
        <f>'Leaderboard Round 1'!O88</f>
        <v/>
      </c>
      <c r="P88" s="56" t="str">
        <f>'Leaderboard Round 1'!P88</f>
        <v/>
      </c>
      <c r="Q88" s="56" t="str">
        <f>'Leaderboard Round 1'!Q88</f>
        <v/>
      </c>
      <c r="R88" s="56" t="str">
        <f>'Leaderboard Round 1'!R88</f>
        <v/>
      </c>
      <c r="S88" s="56" t="str">
        <f>'Leaderboard Round 1'!S88</f>
        <v/>
      </c>
      <c r="T88" s="56" t="str">
        <f>'Leaderboard Round 1'!T88</f>
        <v/>
      </c>
      <c r="U88" s="56" t="str">
        <f>'Leaderboard Round 1'!U88</f>
        <v/>
      </c>
      <c r="V88" s="56" t="str">
        <f>'Leaderboard Round 1'!V88</f>
        <v/>
      </c>
      <c r="W88" s="56" t="str">
        <f>'Leaderboard Round 1'!W88</f>
        <v/>
      </c>
      <c r="AA88" s="51" t="str">
        <f t="shared" si="1"/>
        <v/>
      </c>
      <c r="AB88" s="51" t="str">
        <f t="shared" si="2"/>
        <v/>
      </c>
    </row>
    <row r="89">
      <c r="A89" s="54">
        <f>'Leaderboard Round 1'!A89</f>
        <v>87</v>
      </c>
      <c r="B89" s="56" t="str">
        <f>'Leaderboard Round 1'!B89</f>
        <v/>
      </c>
      <c r="C89" s="56" t="str">
        <f>'Leaderboard Round 1'!C89</f>
        <v/>
      </c>
      <c r="D89" s="56" t="str">
        <f>'Leaderboard Round 1'!D89</f>
        <v/>
      </c>
      <c r="E89" s="56" t="str">
        <f>'Leaderboard Round 1'!E89</f>
        <v/>
      </c>
      <c r="F89" s="56" t="str">
        <f>'Leaderboard Round 1'!F89</f>
        <v/>
      </c>
      <c r="G89" s="56" t="str">
        <f>'Leaderboard Round 1'!G89</f>
        <v/>
      </c>
      <c r="H89" s="56" t="str">
        <f>'Leaderboard Round 1'!H89</f>
        <v/>
      </c>
      <c r="I89" s="56" t="str">
        <f>'Leaderboard Round 1'!I89</f>
        <v/>
      </c>
      <c r="J89" s="56" t="str">
        <f>'Leaderboard Round 1'!J89</f>
        <v/>
      </c>
      <c r="K89" s="56" t="str">
        <f>'Leaderboard Round 1'!K89</f>
        <v/>
      </c>
      <c r="L89" s="56" t="str">
        <f>'Leaderboard Round 1'!L89</f>
        <v/>
      </c>
      <c r="M89" s="56" t="str">
        <f>'Leaderboard Round 1'!M89</f>
        <v/>
      </c>
      <c r="N89" s="56" t="str">
        <f>'Leaderboard Round 1'!N89</f>
        <v/>
      </c>
      <c r="O89" s="56" t="str">
        <f>'Leaderboard Round 1'!O89</f>
        <v/>
      </c>
      <c r="P89" s="56" t="str">
        <f>'Leaderboard Round 1'!P89</f>
        <v/>
      </c>
      <c r="Q89" s="56" t="str">
        <f>'Leaderboard Round 1'!Q89</f>
        <v/>
      </c>
      <c r="R89" s="56" t="str">
        <f>'Leaderboard Round 1'!R89</f>
        <v/>
      </c>
      <c r="S89" s="56" t="str">
        <f>'Leaderboard Round 1'!S89</f>
        <v/>
      </c>
      <c r="T89" s="56" t="str">
        <f>'Leaderboard Round 1'!T89</f>
        <v/>
      </c>
      <c r="U89" s="56" t="str">
        <f>'Leaderboard Round 1'!U89</f>
        <v/>
      </c>
      <c r="V89" s="56" t="str">
        <f>'Leaderboard Round 1'!V89</f>
        <v/>
      </c>
      <c r="W89" s="56" t="str">
        <f>'Leaderboard Round 1'!W89</f>
        <v/>
      </c>
      <c r="AA89" s="51" t="str">
        <f t="shared" si="1"/>
        <v/>
      </c>
      <c r="AB89" s="51" t="str">
        <f t="shared" si="2"/>
        <v/>
      </c>
    </row>
    <row r="90">
      <c r="A90" s="54">
        <f>'Leaderboard Round 1'!A90</f>
        <v>88</v>
      </c>
      <c r="B90" s="56" t="str">
        <f>'Leaderboard Round 1'!B90</f>
        <v/>
      </c>
      <c r="C90" s="56" t="str">
        <f>'Leaderboard Round 1'!C90</f>
        <v/>
      </c>
      <c r="D90" s="56" t="str">
        <f>'Leaderboard Round 1'!D90</f>
        <v/>
      </c>
      <c r="E90" s="56" t="str">
        <f>'Leaderboard Round 1'!E90</f>
        <v/>
      </c>
      <c r="F90" s="56" t="str">
        <f>'Leaderboard Round 1'!F90</f>
        <v/>
      </c>
      <c r="G90" s="56" t="str">
        <f>'Leaderboard Round 1'!G90</f>
        <v/>
      </c>
      <c r="H90" s="56" t="str">
        <f>'Leaderboard Round 1'!H90</f>
        <v/>
      </c>
      <c r="I90" s="56" t="str">
        <f>'Leaderboard Round 1'!I90</f>
        <v/>
      </c>
      <c r="J90" s="56" t="str">
        <f>'Leaderboard Round 1'!J90</f>
        <v/>
      </c>
      <c r="K90" s="56" t="str">
        <f>'Leaderboard Round 1'!K90</f>
        <v/>
      </c>
      <c r="L90" s="56" t="str">
        <f>'Leaderboard Round 1'!L90</f>
        <v/>
      </c>
      <c r="M90" s="56" t="str">
        <f>'Leaderboard Round 1'!M90</f>
        <v/>
      </c>
      <c r="N90" s="56" t="str">
        <f>'Leaderboard Round 1'!N90</f>
        <v/>
      </c>
      <c r="O90" s="56" t="str">
        <f>'Leaderboard Round 1'!O90</f>
        <v/>
      </c>
      <c r="P90" s="56" t="str">
        <f>'Leaderboard Round 1'!P90</f>
        <v/>
      </c>
      <c r="Q90" s="56" t="str">
        <f>'Leaderboard Round 1'!Q90</f>
        <v/>
      </c>
      <c r="R90" s="56" t="str">
        <f>'Leaderboard Round 1'!R90</f>
        <v/>
      </c>
      <c r="S90" s="56" t="str">
        <f>'Leaderboard Round 1'!S90</f>
        <v/>
      </c>
      <c r="T90" s="56" t="str">
        <f>'Leaderboard Round 1'!T90</f>
        <v/>
      </c>
      <c r="U90" s="56" t="str">
        <f>'Leaderboard Round 1'!U90</f>
        <v/>
      </c>
      <c r="V90" s="56" t="str">
        <f>'Leaderboard Round 1'!V90</f>
        <v/>
      </c>
      <c r="W90" s="56" t="str">
        <f>'Leaderboard Round 1'!W90</f>
        <v/>
      </c>
      <c r="AA90" s="51" t="str">
        <f t="shared" si="1"/>
        <v/>
      </c>
      <c r="AB90" s="51" t="str">
        <f t="shared" si="2"/>
        <v/>
      </c>
    </row>
    <row r="91">
      <c r="A91" s="54">
        <f>'Leaderboard Round 1'!A91</f>
        <v>89</v>
      </c>
      <c r="B91" s="56" t="str">
        <f>'Leaderboard Round 1'!B91</f>
        <v/>
      </c>
      <c r="C91" s="56" t="str">
        <f>'Leaderboard Round 1'!C91</f>
        <v/>
      </c>
      <c r="D91" s="56" t="str">
        <f>'Leaderboard Round 1'!D91</f>
        <v/>
      </c>
      <c r="E91" s="56" t="str">
        <f>'Leaderboard Round 1'!E91</f>
        <v/>
      </c>
      <c r="F91" s="56" t="str">
        <f>'Leaderboard Round 1'!F91</f>
        <v/>
      </c>
      <c r="G91" s="56" t="str">
        <f>'Leaderboard Round 1'!G91</f>
        <v/>
      </c>
      <c r="H91" s="56" t="str">
        <f>'Leaderboard Round 1'!H91</f>
        <v/>
      </c>
      <c r="I91" s="56" t="str">
        <f>'Leaderboard Round 1'!I91</f>
        <v/>
      </c>
      <c r="J91" s="56" t="str">
        <f>'Leaderboard Round 1'!J91</f>
        <v/>
      </c>
      <c r="K91" s="56" t="str">
        <f>'Leaderboard Round 1'!K91</f>
        <v/>
      </c>
      <c r="L91" s="56" t="str">
        <f>'Leaderboard Round 1'!L91</f>
        <v/>
      </c>
      <c r="M91" s="56" t="str">
        <f>'Leaderboard Round 1'!M91</f>
        <v/>
      </c>
      <c r="N91" s="56" t="str">
        <f>'Leaderboard Round 1'!N91</f>
        <v/>
      </c>
      <c r="O91" s="56" t="str">
        <f>'Leaderboard Round 1'!O91</f>
        <v/>
      </c>
      <c r="P91" s="56" t="str">
        <f>'Leaderboard Round 1'!P91</f>
        <v/>
      </c>
      <c r="Q91" s="56" t="str">
        <f>'Leaderboard Round 1'!Q91</f>
        <v/>
      </c>
      <c r="R91" s="56" t="str">
        <f>'Leaderboard Round 1'!R91</f>
        <v/>
      </c>
      <c r="S91" s="56" t="str">
        <f>'Leaderboard Round 1'!S91</f>
        <v/>
      </c>
      <c r="T91" s="56" t="str">
        <f>'Leaderboard Round 1'!T91</f>
        <v/>
      </c>
      <c r="U91" s="56" t="str">
        <f>'Leaderboard Round 1'!U91</f>
        <v/>
      </c>
      <c r="V91" s="56" t="str">
        <f>'Leaderboard Round 1'!V91</f>
        <v/>
      </c>
      <c r="W91" s="56" t="str">
        <f>'Leaderboard Round 1'!W91</f>
        <v/>
      </c>
      <c r="AA91" s="51" t="str">
        <f t="shared" si="1"/>
        <v/>
      </c>
      <c r="AB91" s="51" t="str">
        <f t="shared" si="2"/>
        <v/>
      </c>
    </row>
    <row r="92">
      <c r="A92" s="54">
        <f>'Leaderboard Round 1'!A92</f>
        <v>90</v>
      </c>
      <c r="B92" s="56" t="str">
        <f>'Leaderboard Round 1'!B92</f>
        <v/>
      </c>
      <c r="C92" s="56" t="str">
        <f>'Leaderboard Round 1'!C92</f>
        <v/>
      </c>
      <c r="D92" s="56" t="str">
        <f>'Leaderboard Round 1'!D92</f>
        <v/>
      </c>
      <c r="E92" s="56" t="str">
        <f>'Leaderboard Round 1'!E92</f>
        <v/>
      </c>
      <c r="F92" s="56" t="str">
        <f>'Leaderboard Round 1'!F92</f>
        <v/>
      </c>
      <c r="G92" s="56" t="str">
        <f>'Leaderboard Round 1'!G92</f>
        <v/>
      </c>
      <c r="H92" s="56" t="str">
        <f>'Leaderboard Round 1'!H92</f>
        <v/>
      </c>
      <c r="I92" s="56" t="str">
        <f>'Leaderboard Round 1'!I92</f>
        <v/>
      </c>
      <c r="J92" s="56" t="str">
        <f>'Leaderboard Round 1'!J92</f>
        <v/>
      </c>
      <c r="K92" s="56" t="str">
        <f>'Leaderboard Round 1'!K92</f>
        <v/>
      </c>
      <c r="L92" s="56" t="str">
        <f>'Leaderboard Round 1'!L92</f>
        <v/>
      </c>
      <c r="M92" s="56" t="str">
        <f>'Leaderboard Round 1'!M92</f>
        <v/>
      </c>
      <c r="N92" s="56" t="str">
        <f>'Leaderboard Round 1'!N92</f>
        <v/>
      </c>
      <c r="O92" s="56" t="str">
        <f>'Leaderboard Round 1'!O92</f>
        <v/>
      </c>
      <c r="P92" s="56" t="str">
        <f>'Leaderboard Round 1'!P92</f>
        <v/>
      </c>
      <c r="Q92" s="56" t="str">
        <f>'Leaderboard Round 1'!Q92</f>
        <v/>
      </c>
      <c r="R92" s="56" t="str">
        <f>'Leaderboard Round 1'!R92</f>
        <v/>
      </c>
      <c r="S92" s="56" t="str">
        <f>'Leaderboard Round 1'!S92</f>
        <v/>
      </c>
      <c r="T92" s="56" t="str">
        <f>'Leaderboard Round 1'!T92</f>
        <v/>
      </c>
      <c r="U92" s="56" t="str">
        <f>'Leaderboard Round 1'!U92</f>
        <v/>
      </c>
      <c r="V92" s="56" t="str">
        <f>'Leaderboard Round 1'!V92</f>
        <v/>
      </c>
      <c r="W92" s="56" t="str">
        <f>'Leaderboard Round 1'!W92</f>
        <v/>
      </c>
      <c r="AA92" s="51" t="str">
        <f t="shared" si="1"/>
        <v/>
      </c>
      <c r="AB92" s="51" t="str">
        <f t="shared" si="2"/>
        <v/>
      </c>
    </row>
    <row r="93">
      <c r="A93" s="54">
        <f>'Leaderboard Round 1'!A93</f>
        <v>91</v>
      </c>
      <c r="B93" s="56" t="str">
        <f>'Leaderboard Round 1'!B93</f>
        <v/>
      </c>
      <c r="C93" s="56" t="str">
        <f>'Leaderboard Round 1'!C93</f>
        <v/>
      </c>
      <c r="D93" s="56" t="str">
        <f>'Leaderboard Round 1'!D93</f>
        <v/>
      </c>
      <c r="E93" s="56" t="str">
        <f>'Leaderboard Round 1'!E93</f>
        <v/>
      </c>
      <c r="F93" s="56" t="str">
        <f>'Leaderboard Round 1'!F93</f>
        <v/>
      </c>
      <c r="G93" s="56" t="str">
        <f>'Leaderboard Round 1'!G93</f>
        <v/>
      </c>
      <c r="H93" s="56" t="str">
        <f>'Leaderboard Round 1'!H93</f>
        <v/>
      </c>
      <c r="I93" s="56" t="str">
        <f>'Leaderboard Round 1'!I93</f>
        <v/>
      </c>
      <c r="J93" s="56" t="str">
        <f>'Leaderboard Round 1'!J93</f>
        <v/>
      </c>
      <c r="K93" s="56" t="str">
        <f>'Leaderboard Round 1'!K93</f>
        <v/>
      </c>
      <c r="L93" s="56" t="str">
        <f>'Leaderboard Round 1'!L93</f>
        <v/>
      </c>
      <c r="M93" s="56" t="str">
        <f>'Leaderboard Round 1'!M93</f>
        <v/>
      </c>
      <c r="N93" s="56" t="str">
        <f>'Leaderboard Round 1'!N93</f>
        <v/>
      </c>
      <c r="O93" s="56" t="str">
        <f>'Leaderboard Round 1'!O93</f>
        <v/>
      </c>
      <c r="P93" s="56" t="str">
        <f>'Leaderboard Round 1'!P93</f>
        <v/>
      </c>
      <c r="Q93" s="56" t="str">
        <f>'Leaderboard Round 1'!Q93</f>
        <v/>
      </c>
      <c r="R93" s="56" t="str">
        <f>'Leaderboard Round 1'!R93</f>
        <v/>
      </c>
      <c r="S93" s="56" t="str">
        <f>'Leaderboard Round 1'!S93</f>
        <v/>
      </c>
      <c r="T93" s="56" t="str">
        <f>'Leaderboard Round 1'!T93</f>
        <v/>
      </c>
      <c r="U93" s="56" t="str">
        <f>'Leaderboard Round 1'!U93</f>
        <v/>
      </c>
      <c r="V93" s="56" t="str">
        <f>'Leaderboard Round 1'!V93</f>
        <v/>
      </c>
      <c r="W93" s="56" t="str">
        <f>'Leaderboard Round 1'!W93</f>
        <v/>
      </c>
      <c r="AA93" s="51" t="str">
        <f t="shared" si="1"/>
        <v/>
      </c>
      <c r="AB93" s="51" t="str">
        <f t="shared" si="2"/>
        <v/>
      </c>
    </row>
    <row r="94">
      <c r="A94" s="54">
        <f>'Leaderboard Round 1'!A94</f>
        <v>92</v>
      </c>
      <c r="B94" s="56" t="str">
        <f>'Leaderboard Round 1'!B94</f>
        <v/>
      </c>
      <c r="C94" s="56" t="str">
        <f>'Leaderboard Round 1'!C94</f>
        <v/>
      </c>
      <c r="D94" s="56" t="str">
        <f>'Leaderboard Round 1'!D94</f>
        <v/>
      </c>
      <c r="E94" s="56" t="str">
        <f>'Leaderboard Round 1'!E94</f>
        <v/>
      </c>
      <c r="F94" s="56" t="str">
        <f>'Leaderboard Round 1'!F94</f>
        <v/>
      </c>
      <c r="G94" s="56" t="str">
        <f>'Leaderboard Round 1'!G94</f>
        <v/>
      </c>
      <c r="H94" s="56" t="str">
        <f>'Leaderboard Round 1'!H94</f>
        <v/>
      </c>
      <c r="I94" s="56" t="str">
        <f>'Leaderboard Round 1'!I94</f>
        <v/>
      </c>
      <c r="J94" s="56" t="str">
        <f>'Leaderboard Round 1'!J94</f>
        <v/>
      </c>
      <c r="K94" s="56" t="str">
        <f>'Leaderboard Round 1'!K94</f>
        <v/>
      </c>
      <c r="L94" s="56" t="str">
        <f>'Leaderboard Round 1'!L94</f>
        <v/>
      </c>
      <c r="M94" s="56" t="str">
        <f>'Leaderboard Round 1'!M94</f>
        <v/>
      </c>
      <c r="N94" s="56" t="str">
        <f>'Leaderboard Round 1'!N94</f>
        <v/>
      </c>
      <c r="O94" s="56" t="str">
        <f>'Leaderboard Round 1'!O94</f>
        <v/>
      </c>
      <c r="P94" s="56" t="str">
        <f>'Leaderboard Round 1'!P94</f>
        <v/>
      </c>
      <c r="Q94" s="56" t="str">
        <f>'Leaderboard Round 1'!Q94</f>
        <v/>
      </c>
      <c r="R94" s="56" t="str">
        <f>'Leaderboard Round 1'!R94</f>
        <v/>
      </c>
      <c r="S94" s="56" t="str">
        <f>'Leaderboard Round 1'!S94</f>
        <v/>
      </c>
      <c r="T94" s="56" t="str">
        <f>'Leaderboard Round 1'!T94</f>
        <v/>
      </c>
      <c r="U94" s="56" t="str">
        <f>'Leaderboard Round 1'!U94</f>
        <v/>
      </c>
      <c r="V94" s="56" t="str">
        <f>'Leaderboard Round 1'!V94</f>
        <v/>
      </c>
      <c r="W94" s="56" t="str">
        <f>'Leaderboard Round 1'!W94</f>
        <v/>
      </c>
      <c r="AA94" s="51" t="str">
        <f t="shared" si="1"/>
        <v/>
      </c>
      <c r="AB94" s="51" t="str">
        <f t="shared" si="2"/>
        <v/>
      </c>
    </row>
    <row r="95">
      <c r="A95" s="54">
        <f>'Leaderboard Round 1'!A95</f>
        <v>93</v>
      </c>
      <c r="B95" s="56" t="str">
        <f>'Leaderboard Round 1'!B95</f>
        <v/>
      </c>
      <c r="C95" s="56" t="str">
        <f>'Leaderboard Round 1'!C95</f>
        <v/>
      </c>
      <c r="D95" s="56" t="str">
        <f>'Leaderboard Round 1'!D95</f>
        <v/>
      </c>
      <c r="E95" s="56" t="str">
        <f>'Leaderboard Round 1'!E95</f>
        <v/>
      </c>
      <c r="F95" s="56" t="str">
        <f>'Leaderboard Round 1'!F95</f>
        <v/>
      </c>
      <c r="G95" s="56" t="str">
        <f>'Leaderboard Round 1'!G95</f>
        <v/>
      </c>
      <c r="H95" s="56" t="str">
        <f>'Leaderboard Round 1'!H95</f>
        <v/>
      </c>
      <c r="I95" s="56" t="str">
        <f>'Leaderboard Round 1'!I95</f>
        <v/>
      </c>
      <c r="J95" s="56" t="str">
        <f>'Leaderboard Round 1'!J95</f>
        <v/>
      </c>
      <c r="K95" s="56" t="str">
        <f>'Leaderboard Round 1'!K95</f>
        <v/>
      </c>
      <c r="L95" s="56" t="str">
        <f>'Leaderboard Round 1'!L95</f>
        <v/>
      </c>
      <c r="M95" s="56" t="str">
        <f>'Leaderboard Round 1'!M95</f>
        <v/>
      </c>
      <c r="N95" s="56" t="str">
        <f>'Leaderboard Round 1'!N95</f>
        <v/>
      </c>
      <c r="O95" s="56" t="str">
        <f>'Leaderboard Round 1'!O95</f>
        <v/>
      </c>
      <c r="P95" s="56" t="str">
        <f>'Leaderboard Round 1'!P95</f>
        <v/>
      </c>
      <c r="Q95" s="56" t="str">
        <f>'Leaderboard Round 1'!Q95</f>
        <v/>
      </c>
      <c r="R95" s="56" t="str">
        <f>'Leaderboard Round 1'!R95</f>
        <v/>
      </c>
      <c r="S95" s="56" t="str">
        <f>'Leaderboard Round 1'!S95</f>
        <v/>
      </c>
      <c r="T95" s="56" t="str">
        <f>'Leaderboard Round 1'!T95</f>
        <v/>
      </c>
      <c r="U95" s="56" t="str">
        <f>'Leaderboard Round 1'!U95</f>
        <v/>
      </c>
      <c r="V95" s="56" t="str">
        <f>'Leaderboard Round 1'!V95</f>
        <v/>
      </c>
      <c r="W95" s="56" t="str">
        <f>'Leaderboard Round 1'!W95</f>
        <v/>
      </c>
      <c r="AA95" s="51" t="str">
        <f t="shared" si="1"/>
        <v/>
      </c>
      <c r="AB95" s="51" t="str">
        <f t="shared" si="2"/>
        <v/>
      </c>
    </row>
    <row r="96">
      <c r="A96" s="54">
        <f>'Leaderboard Round 1'!A96</f>
        <v>94</v>
      </c>
      <c r="B96" s="56" t="str">
        <f>'Leaderboard Round 1'!B96</f>
        <v/>
      </c>
      <c r="C96" s="56" t="str">
        <f>'Leaderboard Round 1'!C96</f>
        <v/>
      </c>
      <c r="D96" s="56" t="str">
        <f>'Leaderboard Round 1'!D96</f>
        <v/>
      </c>
      <c r="E96" s="56" t="str">
        <f>'Leaderboard Round 1'!E96</f>
        <v/>
      </c>
      <c r="F96" s="56" t="str">
        <f>'Leaderboard Round 1'!F96</f>
        <v/>
      </c>
      <c r="G96" s="56" t="str">
        <f>'Leaderboard Round 1'!G96</f>
        <v/>
      </c>
      <c r="H96" s="56" t="str">
        <f>'Leaderboard Round 1'!H96</f>
        <v/>
      </c>
      <c r="I96" s="56" t="str">
        <f>'Leaderboard Round 1'!I96</f>
        <v/>
      </c>
      <c r="J96" s="56" t="str">
        <f>'Leaderboard Round 1'!J96</f>
        <v/>
      </c>
      <c r="K96" s="56" t="str">
        <f>'Leaderboard Round 1'!K96</f>
        <v/>
      </c>
      <c r="L96" s="56" t="str">
        <f>'Leaderboard Round 1'!L96</f>
        <v/>
      </c>
      <c r="M96" s="56" t="str">
        <f>'Leaderboard Round 1'!M96</f>
        <v/>
      </c>
      <c r="N96" s="56" t="str">
        <f>'Leaderboard Round 1'!N96</f>
        <v/>
      </c>
      <c r="O96" s="56" t="str">
        <f>'Leaderboard Round 1'!O96</f>
        <v/>
      </c>
      <c r="P96" s="56" t="str">
        <f>'Leaderboard Round 1'!P96</f>
        <v/>
      </c>
      <c r="Q96" s="56" t="str">
        <f>'Leaderboard Round 1'!Q96</f>
        <v/>
      </c>
      <c r="R96" s="56" t="str">
        <f>'Leaderboard Round 1'!R96</f>
        <v/>
      </c>
      <c r="S96" s="56" t="str">
        <f>'Leaderboard Round 1'!S96</f>
        <v/>
      </c>
      <c r="T96" s="56" t="str">
        <f>'Leaderboard Round 1'!T96</f>
        <v/>
      </c>
      <c r="U96" s="56" t="str">
        <f>'Leaderboard Round 1'!U96</f>
        <v/>
      </c>
      <c r="V96" s="56" t="str">
        <f>'Leaderboard Round 1'!V96</f>
        <v/>
      </c>
      <c r="W96" s="56" t="str">
        <f>'Leaderboard Round 1'!W96</f>
        <v/>
      </c>
      <c r="AA96" s="51" t="str">
        <f t="shared" si="1"/>
        <v/>
      </c>
      <c r="AB96" s="51" t="str">
        <f t="shared" si="2"/>
        <v/>
      </c>
    </row>
    <row r="97">
      <c r="A97" s="54">
        <f>'Leaderboard Round 1'!A97</f>
        <v>95</v>
      </c>
      <c r="B97" s="56" t="str">
        <f>'Womens Leaderboard Round 1'!B97</f>
        <v/>
      </c>
      <c r="C97" s="56" t="str">
        <f>'Womens Leaderboard Round 1'!C97</f>
        <v/>
      </c>
      <c r="D97" s="56" t="str">
        <f>'Womens Leaderboard Round 1'!D97</f>
        <v/>
      </c>
      <c r="E97" s="56" t="str">
        <f>'Womens Leaderboard Round 1'!E97</f>
        <v/>
      </c>
      <c r="F97" s="56" t="str">
        <f>'Womens Leaderboard Round 1'!F97</f>
        <v/>
      </c>
      <c r="G97" s="56" t="str">
        <f>'Womens Leaderboard Round 1'!G97</f>
        <v/>
      </c>
      <c r="H97" s="56" t="str">
        <f>'Womens Leaderboard Round 1'!H97</f>
        <v/>
      </c>
      <c r="I97" s="56" t="str">
        <f>'Womens Leaderboard Round 1'!I97</f>
        <v/>
      </c>
      <c r="J97" s="56" t="str">
        <f>'Womens Leaderboard Round 1'!J97</f>
        <v/>
      </c>
      <c r="K97" s="56" t="str">
        <f>'Womens Leaderboard Round 1'!K97</f>
        <v/>
      </c>
      <c r="L97" s="56" t="str">
        <f>'Womens Leaderboard Round 1'!L97</f>
        <v/>
      </c>
      <c r="M97" s="56" t="str">
        <f>'Womens Leaderboard Round 1'!M97</f>
        <v/>
      </c>
      <c r="N97" s="56" t="str">
        <f>'Womens Leaderboard Round 1'!N97</f>
        <v/>
      </c>
      <c r="O97" s="56" t="str">
        <f>'Womens Leaderboard Round 1'!O97</f>
        <v/>
      </c>
      <c r="P97" s="56" t="str">
        <f>'Womens Leaderboard Round 1'!P97</f>
        <v/>
      </c>
      <c r="Q97" s="56" t="str">
        <f>'Womens Leaderboard Round 1'!Q97</f>
        <v/>
      </c>
      <c r="R97" s="56" t="str">
        <f>'Womens Leaderboard Round 1'!R97</f>
        <v/>
      </c>
      <c r="S97" s="56" t="str">
        <f>'Womens Leaderboard Round 1'!S97</f>
        <v/>
      </c>
      <c r="T97" s="56" t="str">
        <f>'Womens Leaderboard Round 1'!T97</f>
        <v/>
      </c>
      <c r="U97" s="56" t="str">
        <f>'Womens Leaderboard Round 1'!U97</f>
        <v/>
      </c>
      <c r="V97" s="56" t="str">
        <f>'Womens Leaderboard Round 1'!V97</f>
        <v/>
      </c>
      <c r="W97" s="56" t="str">
        <f>'Womens Leaderboard Round 1'!W97</f>
        <v/>
      </c>
      <c r="AA97" s="51" t="str">
        <f t="shared" si="1"/>
        <v/>
      </c>
      <c r="AB97" s="51" t="str">
        <f t="shared" si="2"/>
        <v/>
      </c>
    </row>
    <row r="98">
      <c r="A98" s="54">
        <f>'Leaderboard Round 1'!A98</f>
        <v>96</v>
      </c>
      <c r="B98" s="56" t="str">
        <f>'Womens Leaderboard Round 1'!B98</f>
        <v/>
      </c>
      <c r="C98" s="56" t="str">
        <f>'Womens Leaderboard Round 1'!C98</f>
        <v/>
      </c>
      <c r="D98" s="56" t="str">
        <f>'Womens Leaderboard Round 1'!D98</f>
        <v/>
      </c>
      <c r="E98" s="56" t="str">
        <f>'Womens Leaderboard Round 1'!E98</f>
        <v/>
      </c>
      <c r="F98" s="56" t="str">
        <f>'Womens Leaderboard Round 1'!F98</f>
        <v/>
      </c>
      <c r="G98" s="56" t="str">
        <f>'Womens Leaderboard Round 1'!G98</f>
        <v/>
      </c>
      <c r="H98" s="56" t="str">
        <f>'Womens Leaderboard Round 1'!H98</f>
        <v/>
      </c>
      <c r="I98" s="56" t="str">
        <f>'Womens Leaderboard Round 1'!I98</f>
        <v/>
      </c>
      <c r="J98" s="56" t="str">
        <f>'Womens Leaderboard Round 1'!J98</f>
        <v/>
      </c>
      <c r="K98" s="56" t="str">
        <f>'Womens Leaderboard Round 1'!K98</f>
        <v/>
      </c>
      <c r="L98" s="56" t="str">
        <f>'Womens Leaderboard Round 1'!L98</f>
        <v/>
      </c>
      <c r="M98" s="56" t="str">
        <f>'Womens Leaderboard Round 1'!M98</f>
        <v/>
      </c>
      <c r="N98" s="56" t="str">
        <f>'Womens Leaderboard Round 1'!N98</f>
        <v/>
      </c>
      <c r="O98" s="56" t="str">
        <f>'Womens Leaderboard Round 1'!O98</f>
        <v/>
      </c>
      <c r="P98" s="56" t="str">
        <f>'Womens Leaderboard Round 1'!P98</f>
        <v/>
      </c>
      <c r="Q98" s="56" t="str">
        <f>'Womens Leaderboard Round 1'!Q98</f>
        <v/>
      </c>
      <c r="R98" s="56" t="str">
        <f>'Womens Leaderboard Round 1'!R98</f>
        <v/>
      </c>
      <c r="S98" s="56" t="str">
        <f>'Womens Leaderboard Round 1'!S98</f>
        <v/>
      </c>
      <c r="T98" s="56" t="str">
        <f>'Womens Leaderboard Round 1'!T98</f>
        <v/>
      </c>
      <c r="U98" s="56" t="str">
        <f>'Womens Leaderboard Round 1'!U98</f>
        <v/>
      </c>
      <c r="V98" s="56" t="str">
        <f>'Womens Leaderboard Round 1'!V98</f>
        <v/>
      </c>
      <c r="W98" s="56" t="str">
        <f>'Womens Leaderboard Round 1'!W98</f>
        <v/>
      </c>
      <c r="AA98" s="51" t="str">
        <f t="shared" si="1"/>
        <v/>
      </c>
      <c r="AB98" s="51" t="str">
        <f t="shared" si="2"/>
        <v/>
      </c>
    </row>
    <row r="99">
      <c r="A99" s="54">
        <f>'Leaderboard Round 1'!A99</f>
        <v>97</v>
      </c>
      <c r="B99" s="56" t="str">
        <f>'Womens Leaderboard Round 1'!B99</f>
        <v/>
      </c>
      <c r="C99" s="56" t="str">
        <f>'Womens Leaderboard Round 1'!C99</f>
        <v/>
      </c>
      <c r="D99" s="56" t="str">
        <f>'Womens Leaderboard Round 1'!D99</f>
        <v/>
      </c>
      <c r="E99" s="56" t="str">
        <f>'Womens Leaderboard Round 1'!E99</f>
        <v/>
      </c>
      <c r="F99" s="56" t="str">
        <f>'Womens Leaderboard Round 1'!F99</f>
        <v/>
      </c>
      <c r="G99" s="56" t="str">
        <f>'Womens Leaderboard Round 1'!G99</f>
        <v/>
      </c>
      <c r="H99" s="56" t="str">
        <f>'Womens Leaderboard Round 1'!H99</f>
        <v/>
      </c>
      <c r="I99" s="56" t="str">
        <f>'Womens Leaderboard Round 1'!I99</f>
        <v/>
      </c>
      <c r="J99" s="56" t="str">
        <f>'Womens Leaderboard Round 1'!J99</f>
        <v/>
      </c>
      <c r="K99" s="56" t="str">
        <f>'Womens Leaderboard Round 1'!K99</f>
        <v/>
      </c>
      <c r="L99" s="56" t="str">
        <f>'Womens Leaderboard Round 1'!L99</f>
        <v/>
      </c>
      <c r="M99" s="56" t="str">
        <f>'Womens Leaderboard Round 1'!M99</f>
        <v/>
      </c>
      <c r="N99" s="56" t="str">
        <f>'Womens Leaderboard Round 1'!N99</f>
        <v/>
      </c>
      <c r="O99" s="56" t="str">
        <f>'Womens Leaderboard Round 1'!O99</f>
        <v/>
      </c>
      <c r="P99" s="56" t="str">
        <f>'Womens Leaderboard Round 1'!P99</f>
        <v/>
      </c>
      <c r="Q99" s="56" t="str">
        <f>'Womens Leaderboard Round 1'!Q99</f>
        <v/>
      </c>
      <c r="R99" s="56" t="str">
        <f>'Womens Leaderboard Round 1'!R99</f>
        <v/>
      </c>
      <c r="S99" s="56" t="str">
        <f>'Womens Leaderboard Round 1'!S99</f>
        <v/>
      </c>
      <c r="T99" s="56" t="str">
        <f>'Womens Leaderboard Round 1'!T99</f>
        <v/>
      </c>
      <c r="U99" s="56" t="str">
        <f>'Womens Leaderboard Round 1'!U99</f>
        <v/>
      </c>
      <c r="V99" s="56" t="str">
        <f>'Womens Leaderboard Round 1'!V99</f>
        <v/>
      </c>
      <c r="W99" s="56" t="str">
        <f>'Womens Leaderboard Round 1'!W99</f>
        <v/>
      </c>
      <c r="AA99" s="51" t="str">
        <f t="shared" si="1"/>
        <v/>
      </c>
      <c r="AB99" s="51" t="str">
        <f t="shared" si="2"/>
        <v/>
      </c>
    </row>
    <row r="100">
      <c r="A100" s="54">
        <f>'Leaderboard Round 1'!A100</f>
        <v>98</v>
      </c>
      <c r="B100" s="56" t="str">
        <f>'Womens Leaderboard Round 1'!B100</f>
        <v/>
      </c>
      <c r="C100" s="56" t="str">
        <f>'Womens Leaderboard Round 1'!C100</f>
        <v/>
      </c>
      <c r="D100" s="56" t="str">
        <f>'Womens Leaderboard Round 1'!D100</f>
        <v/>
      </c>
      <c r="E100" s="56" t="str">
        <f>'Womens Leaderboard Round 1'!E100</f>
        <v/>
      </c>
      <c r="F100" s="56" t="str">
        <f>'Womens Leaderboard Round 1'!F100</f>
        <v/>
      </c>
      <c r="G100" s="56" t="str">
        <f>'Womens Leaderboard Round 1'!G100</f>
        <v/>
      </c>
      <c r="H100" s="56" t="str">
        <f>'Womens Leaderboard Round 1'!H100</f>
        <v/>
      </c>
      <c r="I100" s="56" t="str">
        <f>'Womens Leaderboard Round 1'!I100</f>
        <v/>
      </c>
      <c r="J100" s="56" t="str">
        <f>'Womens Leaderboard Round 1'!J100</f>
        <v/>
      </c>
      <c r="K100" s="56" t="str">
        <f>'Womens Leaderboard Round 1'!K100</f>
        <v/>
      </c>
      <c r="L100" s="56" t="str">
        <f>'Womens Leaderboard Round 1'!L100</f>
        <v/>
      </c>
      <c r="M100" s="56" t="str">
        <f>'Womens Leaderboard Round 1'!M100</f>
        <v/>
      </c>
      <c r="N100" s="56" t="str">
        <f>'Womens Leaderboard Round 1'!N100</f>
        <v/>
      </c>
      <c r="O100" s="56" t="str">
        <f>'Womens Leaderboard Round 1'!O100</f>
        <v/>
      </c>
      <c r="P100" s="56" t="str">
        <f>'Womens Leaderboard Round 1'!P100</f>
        <v/>
      </c>
      <c r="Q100" s="56" t="str">
        <f>'Womens Leaderboard Round 1'!Q100</f>
        <v/>
      </c>
      <c r="R100" s="56" t="str">
        <f>'Womens Leaderboard Round 1'!R100</f>
        <v/>
      </c>
      <c r="S100" s="56" t="str">
        <f>'Womens Leaderboard Round 1'!S100</f>
        <v/>
      </c>
      <c r="T100" s="56" t="str">
        <f>'Womens Leaderboard Round 1'!T100</f>
        <v/>
      </c>
      <c r="U100" s="56" t="str">
        <f>'Womens Leaderboard Round 1'!U100</f>
        <v/>
      </c>
      <c r="V100" s="56" t="str">
        <f>'Womens Leaderboard Round 1'!V100</f>
        <v/>
      </c>
      <c r="W100" s="56" t="str">
        <f>'Womens Leaderboard Round 1'!W100</f>
        <v/>
      </c>
      <c r="AA100" s="51" t="str">
        <f t="shared" si="1"/>
        <v/>
      </c>
      <c r="AB100" s="51" t="str">
        <f t="shared" si="2"/>
        <v/>
      </c>
    </row>
    <row r="101">
      <c r="A101" s="54">
        <f>'Leaderboard Round 1'!A101</f>
        <v>99</v>
      </c>
      <c r="B101" s="56" t="str">
        <f>'Womens Leaderboard Round 1'!B101</f>
        <v/>
      </c>
      <c r="C101" s="56" t="str">
        <f>'Womens Leaderboard Round 1'!C101</f>
        <v/>
      </c>
      <c r="D101" s="56" t="str">
        <f>'Womens Leaderboard Round 1'!D101</f>
        <v/>
      </c>
      <c r="E101" s="56" t="str">
        <f>'Womens Leaderboard Round 1'!E101</f>
        <v/>
      </c>
      <c r="F101" s="56" t="str">
        <f>'Womens Leaderboard Round 1'!F101</f>
        <v/>
      </c>
      <c r="G101" s="56" t="str">
        <f>'Womens Leaderboard Round 1'!G101</f>
        <v/>
      </c>
      <c r="H101" s="56" t="str">
        <f>'Womens Leaderboard Round 1'!H101</f>
        <v/>
      </c>
      <c r="I101" s="56" t="str">
        <f>'Womens Leaderboard Round 1'!I101</f>
        <v/>
      </c>
      <c r="J101" s="56" t="str">
        <f>'Womens Leaderboard Round 1'!J101</f>
        <v/>
      </c>
      <c r="K101" s="56" t="str">
        <f>'Womens Leaderboard Round 1'!K101</f>
        <v/>
      </c>
      <c r="L101" s="56" t="str">
        <f>'Womens Leaderboard Round 1'!L101</f>
        <v/>
      </c>
      <c r="M101" s="56" t="str">
        <f>'Womens Leaderboard Round 1'!M101</f>
        <v/>
      </c>
      <c r="N101" s="56" t="str">
        <f>'Womens Leaderboard Round 1'!N101</f>
        <v/>
      </c>
      <c r="O101" s="56" t="str">
        <f>'Womens Leaderboard Round 1'!O101</f>
        <v/>
      </c>
      <c r="P101" s="56" t="str">
        <f>'Womens Leaderboard Round 1'!P101</f>
        <v/>
      </c>
      <c r="Q101" s="56" t="str">
        <f>'Womens Leaderboard Round 1'!Q101</f>
        <v/>
      </c>
      <c r="R101" s="56" t="str">
        <f>'Womens Leaderboard Round 1'!R101</f>
        <v/>
      </c>
      <c r="S101" s="56" t="str">
        <f>'Womens Leaderboard Round 1'!S101</f>
        <v/>
      </c>
      <c r="T101" s="56" t="str">
        <f>'Womens Leaderboard Round 1'!T101</f>
        <v/>
      </c>
      <c r="U101" s="56" t="str">
        <f>'Womens Leaderboard Round 1'!U101</f>
        <v/>
      </c>
      <c r="V101" s="56" t="str">
        <f>'Womens Leaderboard Round 1'!V101</f>
        <v/>
      </c>
      <c r="W101" s="56" t="str">
        <f>'Womens Leaderboard Round 1'!W101</f>
        <v/>
      </c>
      <c r="AA101" s="51" t="str">
        <f t="shared" si="1"/>
        <v/>
      </c>
      <c r="AB101" s="51" t="str">
        <f t="shared" si="2"/>
        <v/>
      </c>
    </row>
    <row r="102">
      <c r="A102" s="54">
        <f>'Leaderboard Round 1'!A102</f>
        <v>100</v>
      </c>
      <c r="B102" s="56" t="str">
        <f>'Womens Leaderboard Round 1'!B102</f>
        <v/>
      </c>
      <c r="C102" s="56" t="str">
        <f>'Womens Leaderboard Round 1'!C102</f>
        <v/>
      </c>
      <c r="D102" s="56" t="str">
        <f>'Womens Leaderboard Round 1'!D102</f>
        <v/>
      </c>
      <c r="E102" s="56" t="str">
        <f>'Womens Leaderboard Round 1'!E102</f>
        <v/>
      </c>
      <c r="F102" s="56" t="str">
        <f>'Womens Leaderboard Round 1'!F102</f>
        <v/>
      </c>
      <c r="G102" s="56" t="str">
        <f>'Womens Leaderboard Round 1'!G102</f>
        <v/>
      </c>
      <c r="H102" s="56" t="str">
        <f>'Womens Leaderboard Round 1'!H102</f>
        <v/>
      </c>
      <c r="I102" s="56" t="str">
        <f>'Womens Leaderboard Round 1'!I102</f>
        <v/>
      </c>
      <c r="J102" s="56" t="str">
        <f>'Womens Leaderboard Round 1'!J102</f>
        <v/>
      </c>
      <c r="K102" s="56" t="str">
        <f>'Womens Leaderboard Round 1'!K102</f>
        <v/>
      </c>
      <c r="L102" s="56" t="str">
        <f>'Womens Leaderboard Round 1'!L102</f>
        <v/>
      </c>
      <c r="M102" s="56" t="str">
        <f>'Womens Leaderboard Round 1'!M102</f>
        <v/>
      </c>
      <c r="N102" s="56" t="str">
        <f>'Womens Leaderboard Round 1'!N102</f>
        <v/>
      </c>
      <c r="O102" s="56" t="str">
        <f>'Womens Leaderboard Round 1'!O102</f>
        <v/>
      </c>
      <c r="P102" s="56" t="str">
        <f>'Womens Leaderboard Round 1'!P102</f>
        <v/>
      </c>
      <c r="Q102" s="56" t="str">
        <f>'Womens Leaderboard Round 1'!Q102</f>
        <v/>
      </c>
      <c r="R102" s="56" t="str">
        <f>'Womens Leaderboard Round 1'!R102</f>
        <v/>
      </c>
      <c r="S102" s="56" t="str">
        <f>'Womens Leaderboard Round 1'!S102</f>
        <v/>
      </c>
      <c r="T102" s="56" t="str">
        <f>'Womens Leaderboard Round 1'!T102</f>
        <v/>
      </c>
      <c r="U102" s="56" t="str">
        <f>'Womens Leaderboard Round 1'!U102</f>
        <v/>
      </c>
      <c r="V102" s="56" t="str">
        <f>'Womens Leaderboard Round 1'!V102</f>
        <v/>
      </c>
      <c r="W102" s="56" t="str">
        <f>'Womens Leaderboard Round 1'!W102</f>
        <v/>
      </c>
      <c r="AA102" s="51" t="str">
        <f t="shared" si="1"/>
        <v/>
      </c>
      <c r="AB102" s="51" t="str">
        <f t="shared" si="2"/>
        <v/>
      </c>
    </row>
    <row r="103">
      <c r="A103" s="54">
        <f>'Leaderboard Round 1'!A103</f>
        <v>101</v>
      </c>
      <c r="B103" s="56" t="str">
        <f>'Womens Leaderboard Round 1'!B103</f>
        <v/>
      </c>
      <c r="C103" s="56" t="str">
        <f>'Womens Leaderboard Round 1'!C103</f>
        <v/>
      </c>
      <c r="D103" s="56" t="str">
        <f>'Womens Leaderboard Round 1'!D103</f>
        <v/>
      </c>
      <c r="E103" s="56" t="str">
        <f>'Womens Leaderboard Round 1'!E103</f>
        <v/>
      </c>
      <c r="F103" s="56" t="str">
        <f>'Womens Leaderboard Round 1'!F103</f>
        <v/>
      </c>
      <c r="G103" s="56" t="str">
        <f>'Womens Leaderboard Round 1'!G103</f>
        <v/>
      </c>
      <c r="H103" s="56" t="str">
        <f>'Womens Leaderboard Round 1'!H103</f>
        <v/>
      </c>
      <c r="I103" s="56" t="str">
        <f>'Womens Leaderboard Round 1'!I103</f>
        <v/>
      </c>
      <c r="J103" s="56" t="str">
        <f>'Womens Leaderboard Round 1'!J103</f>
        <v/>
      </c>
      <c r="K103" s="56" t="str">
        <f>'Womens Leaderboard Round 1'!K103</f>
        <v/>
      </c>
      <c r="L103" s="56" t="str">
        <f>'Womens Leaderboard Round 1'!L103</f>
        <v/>
      </c>
      <c r="M103" s="56" t="str">
        <f>'Womens Leaderboard Round 1'!M103</f>
        <v/>
      </c>
      <c r="N103" s="56" t="str">
        <f>'Womens Leaderboard Round 1'!N103</f>
        <v/>
      </c>
      <c r="O103" s="56" t="str">
        <f>'Womens Leaderboard Round 1'!O103</f>
        <v/>
      </c>
      <c r="P103" s="56" t="str">
        <f>'Womens Leaderboard Round 1'!P103</f>
        <v/>
      </c>
      <c r="Q103" s="56" t="str">
        <f>'Womens Leaderboard Round 1'!Q103</f>
        <v/>
      </c>
      <c r="R103" s="56" t="str">
        <f>'Womens Leaderboard Round 1'!R103</f>
        <v/>
      </c>
      <c r="S103" s="56" t="str">
        <f>'Womens Leaderboard Round 1'!S103</f>
        <v/>
      </c>
      <c r="T103" s="56" t="str">
        <f>'Womens Leaderboard Round 1'!T103</f>
        <v/>
      </c>
      <c r="U103" s="56" t="str">
        <f>'Womens Leaderboard Round 1'!U103</f>
        <v/>
      </c>
      <c r="V103" s="56" t="str">
        <f>'Womens Leaderboard Round 1'!V103</f>
        <v/>
      </c>
      <c r="W103" s="56" t="str">
        <f>'Womens Leaderboard Round 1'!W103</f>
        <v/>
      </c>
      <c r="AA103" s="51" t="str">
        <f t="shared" si="1"/>
        <v/>
      </c>
      <c r="AB103" s="51" t="str">
        <f t="shared" si="2"/>
        <v/>
      </c>
    </row>
    <row r="104">
      <c r="A104" s="54">
        <f>'Leaderboard Round 1'!A104</f>
        <v>102</v>
      </c>
      <c r="B104" s="56" t="str">
        <f>'Womens Leaderboard Round 1'!B104</f>
        <v/>
      </c>
      <c r="C104" s="56" t="str">
        <f>'Womens Leaderboard Round 1'!C104</f>
        <v/>
      </c>
      <c r="D104" s="56" t="str">
        <f>'Womens Leaderboard Round 1'!D104</f>
        <v/>
      </c>
      <c r="E104" s="56" t="str">
        <f>'Womens Leaderboard Round 1'!E104</f>
        <v/>
      </c>
      <c r="F104" s="56" t="str">
        <f>'Womens Leaderboard Round 1'!F104</f>
        <v/>
      </c>
      <c r="G104" s="56" t="str">
        <f>'Womens Leaderboard Round 1'!G104</f>
        <v/>
      </c>
      <c r="H104" s="56" t="str">
        <f>'Womens Leaderboard Round 1'!H104</f>
        <v/>
      </c>
      <c r="I104" s="56" t="str">
        <f>'Womens Leaderboard Round 1'!I104</f>
        <v/>
      </c>
      <c r="J104" s="56" t="str">
        <f>'Womens Leaderboard Round 1'!J104</f>
        <v/>
      </c>
      <c r="K104" s="56" t="str">
        <f>'Womens Leaderboard Round 1'!K104</f>
        <v/>
      </c>
      <c r="L104" s="56" t="str">
        <f>'Womens Leaderboard Round 1'!L104</f>
        <v/>
      </c>
      <c r="M104" s="56" t="str">
        <f>'Womens Leaderboard Round 1'!M104</f>
        <v/>
      </c>
      <c r="N104" s="56" t="str">
        <f>'Womens Leaderboard Round 1'!N104</f>
        <v/>
      </c>
      <c r="O104" s="56" t="str">
        <f>'Womens Leaderboard Round 1'!O104</f>
        <v/>
      </c>
      <c r="P104" s="56" t="str">
        <f>'Womens Leaderboard Round 1'!P104</f>
        <v/>
      </c>
      <c r="Q104" s="56" t="str">
        <f>'Womens Leaderboard Round 1'!Q104</f>
        <v/>
      </c>
      <c r="R104" s="56" t="str">
        <f>'Womens Leaderboard Round 1'!R104</f>
        <v/>
      </c>
      <c r="S104" s="56" t="str">
        <f>'Womens Leaderboard Round 1'!S104</f>
        <v/>
      </c>
      <c r="T104" s="56" t="str">
        <f>'Womens Leaderboard Round 1'!T104</f>
        <v/>
      </c>
      <c r="U104" s="56" t="str">
        <f>'Womens Leaderboard Round 1'!U104</f>
        <v/>
      </c>
      <c r="V104" s="56" t="str">
        <f>'Womens Leaderboard Round 1'!V104</f>
        <v/>
      </c>
      <c r="W104" s="56" t="str">
        <f>'Womens Leaderboard Round 1'!W104</f>
        <v/>
      </c>
      <c r="AA104" s="51" t="str">
        <f t="shared" si="1"/>
        <v/>
      </c>
      <c r="AB104" s="51" t="str">
        <f t="shared" si="2"/>
        <v/>
      </c>
    </row>
    <row r="105">
      <c r="A105" s="54">
        <f>'Leaderboard Round 1'!A105</f>
        <v>103</v>
      </c>
      <c r="B105" s="56" t="str">
        <f>'Womens Leaderboard Round 1'!B105</f>
        <v/>
      </c>
      <c r="C105" s="56" t="str">
        <f>'Womens Leaderboard Round 1'!C105</f>
        <v/>
      </c>
      <c r="D105" s="56" t="str">
        <f>'Womens Leaderboard Round 1'!D105</f>
        <v/>
      </c>
      <c r="E105" s="56" t="str">
        <f>'Womens Leaderboard Round 1'!E105</f>
        <v/>
      </c>
      <c r="F105" s="56" t="str">
        <f>'Womens Leaderboard Round 1'!F105</f>
        <v/>
      </c>
      <c r="G105" s="56" t="str">
        <f>'Womens Leaderboard Round 1'!G105</f>
        <v/>
      </c>
      <c r="H105" s="56" t="str">
        <f>'Womens Leaderboard Round 1'!H105</f>
        <v/>
      </c>
      <c r="I105" s="56" t="str">
        <f>'Womens Leaderboard Round 1'!I105</f>
        <v/>
      </c>
      <c r="J105" s="56" t="str">
        <f>'Womens Leaderboard Round 1'!J105</f>
        <v/>
      </c>
      <c r="K105" s="56" t="str">
        <f>'Womens Leaderboard Round 1'!K105</f>
        <v/>
      </c>
      <c r="L105" s="56" t="str">
        <f>'Womens Leaderboard Round 1'!L105</f>
        <v/>
      </c>
      <c r="M105" s="56" t="str">
        <f>'Womens Leaderboard Round 1'!M105</f>
        <v/>
      </c>
      <c r="N105" s="56" t="str">
        <f>'Womens Leaderboard Round 1'!N105</f>
        <v/>
      </c>
      <c r="O105" s="56" t="str">
        <f>'Womens Leaderboard Round 1'!O105</f>
        <v/>
      </c>
      <c r="P105" s="56" t="str">
        <f>'Womens Leaderboard Round 1'!P105</f>
        <v/>
      </c>
      <c r="Q105" s="56" t="str">
        <f>'Womens Leaderboard Round 1'!Q105</f>
        <v/>
      </c>
      <c r="R105" s="56" t="str">
        <f>'Womens Leaderboard Round 1'!R105</f>
        <v/>
      </c>
      <c r="S105" s="56" t="str">
        <f>'Womens Leaderboard Round 1'!S105</f>
        <v/>
      </c>
      <c r="T105" s="56" t="str">
        <f>'Womens Leaderboard Round 1'!T105</f>
        <v/>
      </c>
      <c r="U105" s="56" t="str">
        <f>'Womens Leaderboard Round 1'!U105</f>
        <v/>
      </c>
      <c r="V105" s="56" t="str">
        <f>'Womens Leaderboard Round 1'!V105</f>
        <v/>
      </c>
      <c r="W105" s="56" t="str">
        <f>'Womens Leaderboard Round 1'!W105</f>
        <v/>
      </c>
      <c r="AA105" s="51" t="str">
        <f t="shared" si="1"/>
        <v/>
      </c>
      <c r="AB105" s="51" t="str">
        <f t="shared" si="2"/>
        <v/>
      </c>
    </row>
    <row r="106">
      <c r="A106" s="54">
        <f>'Leaderboard Round 1'!A106</f>
        <v>104</v>
      </c>
      <c r="B106" s="56" t="str">
        <f>'Womens Leaderboard Round 1'!B106</f>
        <v/>
      </c>
      <c r="C106" s="56" t="str">
        <f>'Womens Leaderboard Round 1'!C106</f>
        <v/>
      </c>
      <c r="D106" s="56" t="str">
        <f>'Womens Leaderboard Round 1'!D106</f>
        <v/>
      </c>
      <c r="E106" s="56" t="str">
        <f>'Womens Leaderboard Round 1'!E106</f>
        <v/>
      </c>
      <c r="F106" s="56" t="str">
        <f>'Womens Leaderboard Round 1'!F106</f>
        <v/>
      </c>
      <c r="G106" s="56" t="str">
        <f>'Womens Leaderboard Round 1'!G106</f>
        <v/>
      </c>
      <c r="H106" s="56" t="str">
        <f>'Womens Leaderboard Round 1'!H106</f>
        <v/>
      </c>
      <c r="I106" s="56" t="str">
        <f>'Womens Leaderboard Round 1'!I106</f>
        <v/>
      </c>
      <c r="J106" s="56" t="str">
        <f>'Womens Leaderboard Round 1'!J106</f>
        <v/>
      </c>
      <c r="K106" s="56" t="str">
        <f>'Womens Leaderboard Round 1'!K106</f>
        <v/>
      </c>
      <c r="L106" s="56" t="str">
        <f>'Womens Leaderboard Round 1'!L106</f>
        <v/>
      </c>
      <c r="M106" s="56" t="str">
        <f>'Womens Leaderboard Round 1'!M106</f>
        <v/>
      </c>
      <c r="N106" s="56" t="str">
        <f>'Womens Leaderboard Round 1'!N106</f>
        <v/>
      </c>
      <c r="O106" s="56" t="str">
        <f>'Womens Leaderboard Round 1'!O106</f>
        <v/>
      </c>
      <c r="P106" s="56" t="str">
        <f>'Womens Leaderboard Round 1'!P106</f>
        <v/>
      </c>
      <c r="Q106" s="56" t="str">
        <f>'Womens Leaderboard Round 1'!Q106</f>
        <v/>
      </c>
      <c r="R106" s="56" t="str">
        <f>'Womens Leaderboard Round 1'!R106</f>
        <v/>
      </c>
      <c r="S106" s="56" t="str">
        <f>'Womens Leaderboard Round 1'!S106</f>
        <v/>
      </c>
      <c r="T106" s="56" t="str">
        <f>'Womens Leaderboard Round 1'!T106</f>
        <v/>
      </c>
      <c r="U106" s="56" t="str">
        <f>'Womens Leaderboard Round 1'!U106</f>
        <v/>
      </c>
      <c r="V106" s="56" t="str">
        <f>'Womens Leaderboard Round 1'!V106</f>
        <v/>
      </c>
      <c r="W106" s="56" t="str">
        <f>'Womens Leaderboard Round 1'!W106</f>
        <v/>
      </c>
      <c r="AA106" s="51" t="str">
        <f t="shared" si="1"/>
        <v/>
      </c>
      <c r="AB106" s="51" t="str">
        <f t="shared" si="2"/>
        <v/>
      </c>
    </row>
    <row r="107">
      <c r="A107" s="54">
        <f>'Leaderboard Round 1'!A107</f>
        <v>105</v>
      </c>
      <c r="B107" s="56" t="str">
        <f>'Womens Leaderboard Round 1'!B107</f>
        <v/>
      </c>
      <c r="C107" s="56" t="str">
        <f>'Womens Leaderboard Round 1'!C107</f>
        <v/>
      </c>
      <c r="D107" s="56" t="str">
        <f>'Womens Leaderboard Round 1'!D107</f>
        <v/>
      </c>
      <c r="E107" s="56" t="str">
        <f>'Womens Leaderboard Round 1'!E107</f>
        <v/>
      </c>
      <c r="F107" s="56" t="str">
        <f>'Womens Leaderboard Round 1'!F107</f>
        <v/>
      </c>
      <c r="G107" s="56" t="str">
        <f>'Womens Leaderboard Round 1'!G107</f>
        <v/>
      </c>
      <c r="H107" s="56" t="str">
        <f>'Womens Leaderboard Round 1'!H107</f>
        <v/>
      </c>
      <c r="I107" s="56" t="str">
        <f>'Womens Leaderboard Round 1'!I107</f>
        <v/>
      </c>
      <c r="J107" s="56" t="str">
        <f>'Womens Leaderboard Round 1'!J107</f>
        <v/>
      </c>
      <c r="K107" s="56" t="str">
        <f>'Womens Leaderboard Round 1'!K107</f>
        <v/>
      </c>
      <c r="L107" s="56" t="str">
        <f>'Womens Leaderboard Round 1'!L107</f>
        <v/>
      </c>
      <c r="M107" s="56" t="str">
        <f>'Womens Leaderboard Round 1'!M107</f>
        <v/>
      </c>
      <c r="N107" s="56" t="str">
        <f>'Womens Leaderboard Round 1'!N107</f>
        <v/>
      </c>
      <c r="O107" s="56" t="str">
        <f>'Womens Leaderboard Round 1'!O107</f>
        <v/>
      </c>
      <c r="P107" s="56" t="str">
        <f>'Womens Leaderboard Round 1'!P107</f>
        <v/>
      </c>
      <c r="Q107" s="56" t="str">
        <f>'Womens Leaderboard Round 1'!Q107</f>
        <v/>
      </c>
      <c r="R107" s="56" t="str">
        <f>'Womens Leaderboard Round 1'!R107</f>
        <v/>
      </c>
      <c r="S107" s="56" t="str">
        <f>'Womens Leaderboard Round 1'!S107</f>
        <v/>
      </c>
      <c r="T107" s="56" t="str">
        <f>'Womens Leaderboard Round 1'!T107</f>
        <v/>
      </c>
      <c r="U107" s="56" t="str">
        <f>'Womens Leaderboard Round 1'!U107</f>
        <v/>
      </c>
      <c r="V107" s="56" t="str">
        <f>'Womens Leaderboard Round 1'!V107</f>
        <v/>
      </c>
      <c r="W107" s="56" t="str">
        <f>'Womens Leaderboard Round 1'!W107</f>
        <v/>
      </c>
      <c r="AA107" s="51" t="str">
        <f t="shared" si="1"/>
        <v/>
      </c>
      <c r="AB107" s="51" t="str">
        <f t="shared" si="2"/>
        <v/>
      </c>
    </row>
    <row r="108">
      <c r="A108" s="54">
        <f>'Leaderboard Round 1'!A108</f>
        <v>106</v>
      </c>
      <c r="B108" s="56" t="str">
        <f>'Womens Leaderboard Round 1'!B108</f>
        <v/>
      </c>
      <c r="C108" s="56" t="str">
        <f>'Womens Leaderboard Round 1'!C108</f>
        <v/>
      </c>
      <c r="D108" s="56" t="str">
        <f>'Womens Leaderboard Round 1'!D108</f>
        <v/>
      </c>
      <c r="E108" s="56" t="str">
        <f>'Womens Leaderboard Round 1'!E108</f>
        <v/>
      </c>
      <c r="F108" s="56" t="str">
        <f>'Womens Leaderboard Round 1'!F108</f>
        <v/>
      </c>
      <c r="G108" s="56" t="str">
        <f>'Womens Leaderboard Round 1'!G108</f>
        <v/>
      </c>
      <c r="H108" s="56" t="str">
        <f>'Womens Leaderboard Round 1'!H108</f>
        <v/>
      </c>
      <c r="I108" s="56" t="str">
        <f>'Womens Leaderboard Round 1'!I108</f>
        <v/>
      </c>
      <c r="J108" s="56" t="str">
        <f>'Womens Leaderboard Round 1'!J108</f>
        <v/>
      </c>
      <c r="K108" s="56" t="str">
        <f>'Womens Leaderboard Round 1'!K108</f>
        <v/>
      </c>
      <c r="L108" s="56" t="str">
        <f>'Womens Leaderboard Round 1'!L108</f>
        <v/>
      </c>
      <c r="M108" s="56" t="str">
        <f>'Womens Leaderboard Round 1'!M108</f>
        <v/>
      </c>
      <c r="N108" s="56" t="str">
        <f>'Womens Leaderboard Round 1'!N108</f>
        <v/>
      </c>
      <c r="O108" s="56" t="str">
        <f>'Womens Leaderboard Round 1'!O108</f>
        <v/>
      </c>
      <c r="P108" s="56" t="str">
        <f>'Womens Leaderboard Round 1'!P108</f>
        <v/>
      </c>
      <c r="Q108" s="56" t="str">
        <f>'Womens Leaderboard Round 1'!Q108</f>
        <v/>
      </c>
      <c r="R108" s="56" t="str">
        <f>'Womens Leaderboard Round 1'!R108</f>
        <v/>
      </c>
      <c r="S108" s="56" t="str">
        <f>'Womens Leaderboard Round 1'!S108</f>
        <v/>
      </c>
      <c r="T108" s="56" t="str">
        <f>'Womens Leaderboard Round 1'!T108</f>
        <v/>
      </c>
      <c r="U108" s="56" t="str">
        <f>'Womens Leaderboard Round 1'!U108</f>
        <v/>
      </c>
      <c r="V108" s="56" t="str">
        <f>'Womens Leaderboard Round 1'!V108</f>
        <v/>
      </c>
      <c r="W108" s="56" t="str">
        <f>'Womens Leaderboard Round 1'!W108</f>
        <v/>
      </c>
      <c r="AA108" s="51" t="str">
        <f t="shared" si="1"/>
        <v/>
      </c>
      <c r="AB108" s="51" t="str">
        <f t="shared" si="2"/>
        <v/>
      </c>
    </row>
    <row r="109">
      <c r="A109" s="54">
        <f>'Leaderboard Round 1'!A109</f>
        <v>107</v>
      </c>
      <c r="B109" s="56" t="str">
        <f>'Womens Leaderboard Round 1'!B109</f>
        <v/>
      </c>
      <c r="C109" s="56" t="str">
        <f>'Womens Leaderboard Round 1'!C109</f>
        <v/>
      </c>
      <c r="D109" s="56" t="str">
        <f>'Womens Leaderboard Round 1'!D109</f>
        <v/>
      </c>
      <c r="E109" s="56" t="str">
        <f>'Womens Leaderboard Round 1'!E109</f>
        <v/>
      </c>
      <c r="F109" s="56" t="str">
        <f>'Womens Leaderboard Round 1'!F109</f>
        <v/>
      </c>
      <c r="G109" s="56" t="str">
        <f>'Womens Leaderboard Round 1'!G109</f>
        <v/>
      </c>
      <c r="H109" s="56" t="str">
        <f>'Womens Leaderboard Round 1'!H109</f>
        <v/>
      </c>
      <c r="I109" s="56" t="str">
        <f>'Womens Leaderboard Round 1'!I109</f>
        <v/>
      </c>
      <c r="J109" s="56" t="str">
        <f>'Womens Leaderboard Round 1'!J109</f>
        <v/>
      </c>
      <c r="K109" s="56" t="str">
        <f>'Womens Leaderboard Round 1'!K109</f>
        <v/>
      </c>
      <c r="L109" s="56" t="str">
        <f>'Womens Leaderboard Round 1'!L109</f>
        <v/>
      </c>
      <c r="M109" s="56" t="str">
        <f>'Womens Leaderboard Round 1'!M109</f>
        <v/>
      </c>
      <c r="N109" s="56" t="str">
        <f>'Womens Leaderboard Round 1'!N109</f>
        <v/>
      </c>
      <c r="O109" s="56" t="str">
        <f>'Womens Leaderboard Round 1'!O109</f>
        <v/>
      </c>
      <c r="P109" s="56" t="str">
        <f>'Womens Leaderboard Round 1'!P109</f>
        <v/>
      </c>
      <c r="Q109" s="56" t="str">
        <f>'Womens Leaderboard Round 1'!Q109</f>
        <v/>
      </c>
      <c r="R109" s="56" t="str">
        <f>'Womens Leaderboard Round 1'!R109</f>
        <v/>
      </c>
      <c r="S109" s="56" t="str">
        <f>'Womens Leaderboard Round 1'!S109</f>
        <v/>
      </c>
      <c r="T109" s="56" t="str">
        <f>'Womens Leaderboard Round 1'!T109</f>
        <v/>
      </c>
      <c r="U109" s="56" t="str">
        <f>'Womens Leaderboard Round 1'!U109</f>
        <v/>
      </c>
      <c r="V109" s="56" t="str">
        <f>'Womens Leaderboard Round 1'!V109</f>
        <v/>
      </c>
      <c r="W109" s="56" t="str">
        <f>'Womens Leaderboard Round 1'!W109</f>
        <v/>
      </c>
      <c r="AA109" s="51" t="str">
        <f t="shared" si="1"/>
        <v/>
      </c>
      <c r="AB109" s="51" t="str">
        <f t="shared" si="2"/>
        <v/>
      </c>
    </row>
    <row r="110">
      <c r="A110" s="54">
        <f>'Leaderboard Round 1'!A110</f>
        <v>108</v>
      </c>
      <c r="B110" s="56" t="str">
        <f>'Womens Leaderboard Round 1'!B110</f>
        <v/>
      </c>
      <c r="C110" s="56" t="str">
        <f>'Womens Leaderboard Round 1'!C110</f>
        <v/>
      </c>
      <c r="D110" s="56" t="str">
        <f>'Womens Leaderboard Round 1'!D110</f>
        <v/>
      </c>
      <c r="E110" s="56" t="str">
        <f>'Womens Leaderboard Round 1'!E110</f>
        <v/>
      </c>
      <c r="F110" s="56" t="str">
        <f>'Womens Leaderboard Round 1'!F110</f>
        <v/>
      </c>
      <c r="G110" s="56" t="str">
        <f>'Womens Leaderboard Round 1'!G110</f>
        <v/>
      </c>
      <c r="H110" s="56" t="str">
        <f>'Womens Leaderboard Round 1'!H110</f>
        <v/>
      </c>
      <c r="I110" s="56" t="str">
        <f>'Womens Leaderboard Round 1'!I110</f>
        <v/>
      </c>
      <c r="J110" s="56" t="str">
        <f>'Womens Leaderboard Round 1'!J110</f>
        <v/>
      </c>
      <c r="K110" s="56" t="str">
        <f>'Womens Leaderboard Round 1'!K110</f>
        <v/>
      </c>
      <c r="L110" s="56" t="str">
        <f>'Womens Leaderboard Round 1'!L110</f>
        <v/>
      </c>
      <c r="M110" s="56" t="str">
        <f>'Womens Leaderboard Round 1'!M110</f>
        <v/>
      </c>
      <c r="N110" s="56" t="str">
        <f>'Womens Leaderboard Round 1'!N110</f>
        <v/>
      </c>
      <c r="O110" s="56" t="str">
        <f>'Womens Leaderboard Round 1'!O110</f>
        <v/>
      </c>
      <c r="P110" s="56" t="str">
        <f>'Womens Leaderboard Round 1'!P110</f>
        <v/>
      </c>
      <c r="Q110" s="56" t="str">
        <f>'Womens Leaderboard Round 1'!Q110</f>
        <v/>
      </c>
      <c r="R110" s="56" t="str">
        <f>'Womens Leaderboard Round 1'!R110</f>
        <v/>
      </c>
      <c r="S110" s="56" t="str">
        <f>'Womens Leaderboard Round 1'!S110</f>
        <v/>
      </c>
      <c r="T110" s="56" t="str">
        <f>'Womens Leaderboard Round 1'!T110</f>
        <v/>
      </c>
      <c r="U110" s="56" t="str">
        <f>'Womens Leaderboard Round 1'!U110</f>
        <v/>
      </c>
      <c r="V110" s="56" t="str">
        <f>'Womens Leaderboard Round 1'!V110</f>
        <v/>
      </c>
      <c r="W110" s="56" t="str">
        <f>'Womens Leaderboard Round 1'!W110</f>
        <v/>
      </c>
      <c r="AA110" s="51" t="str">
        <f t="shared" si="1"/>
        <v/>
      </c>
      <c r="AB110" s="51" t="str">
        <f t="shared" si="2"/>
        <v/>
      </c>
    </row>
    <row r="111">
      <c r="A111" s="54">
        <f>'Leaderboard Round 1'!A111</f>
        <v>109</v>
      </c>
      <c r="B111" s="56" t="str">
        <f>'Womens Leaderboard Round 1'!B111</f>
        <v/>
      </c>
      <c r="C111" s="56" t="str">
        <f>'Womens Leaderboard Round 1'!C111</f>
        <v/>
      </c>
      <c r="D111" s="56" t="str">
        <f>'Womens Leaderboard Round 1'!D111</f>
        <v/>
      </c>
      <c r="E111" s="56" t="str">
        <f>'Womens Leaderboard Round 1'!E111</f>
        <v/>
      </c>
      <c r="F111" s="56" t="str">
        <f>'Womens Leaderboard Round 1'!F111</f>
        <v/>
      </c>
      <c r="G111" s="56" t="str">
        <f>'Womens Leaderboard Round 1'!G111</f>
        <v/>
      </c>
      <c r="H111" s="56" t="str">
        <f>'Womens Leaderboard Round 1'!H111</f>
        <v/>
      </c>
      <c r="I111" s="56" t="str">
        <f>'Womens Leaderboard Round 1'!I111</f>
        <v/>
      </c>
      <c r="J111" s="56" t="str">
        <f>'Womens Leaderboard Round 1'!J111</f>
        <v/>
      </c>
      <c r="K111" s="56" t="str">
        <f>'Womens Leaderboard Round 1'!K111</f>
        <v/>
      </c>
      <c r="L111" s="56" t="str">
        <f>'Womens Leaderboard Round 1'!L111</f>
        <v/>
      </c>
      <c r="M111" s="56" t="str">
        <f>'Womens Leaderboard Round 1'!M111</f>
        <v/>
      </c>
      <c r="N111" s="56" t="str">
        <f>'Womens Leaderboard Round 1'!N111</f>
        <v/>
      </c>
      <c r="O111" s="56" t="str">
        <f>'Womens Leaderboard Round 1'!O111</f>
        <v/>
      </c>
      <c r="P111" s="56" t="str">
        <f>'Womens Leaderboard Round 1'!P111</f>
        <v/>
      </c>
      <c r="Q111" s="56" t="str">
        <f>'Womens Leaderboard Round 1'!Q111</f>
        <v/>
      </c>
      <c r="R111" s="56" t="str">
        <f>'Womens Leaderboard Round 1'!R111</f>
        <v/>
      </c>
      <c r="S111" s="56" t="str">
        <f>'Womens Leaderboard Round 1'!S111</f>
        <v/>
      </c>
      <c r="T111" s="56" t="str">
        <f>'Womens Leaderboard Round 1'!T111</f>
        <v/>
      </c>
      <c r="U111" s="56" t="str">
        <f>'Womens Leaderboard Round 1'!U111</f>
        <v/>
      </c>
      <c r="V111" s="56" t="str">
        <f>'Womens Leaderboard Round 1'!V111</f>
        <v/>
      </c>
      <c r="W111" s="56" t="str">
        <f>'Womens Leaderboard Round 1'!W111</f>
        <v/>
      </c>
      <c r="AA111" s="51" t="str">
        <f t="shared" si="1"/>
        <v/>
      </c>
      <c r="AB111" s="51" t="str">
        <f t="shared" si="2"/>
        <v/>
      </c>
    </row>
    <row r="112">
      <c r="A112" s="54">
        <f>'Leaderboard Round 1'!A112</f>
        <v>110</v>
      </c>
      <c r="B112" s="56" t="str">
        <f>'Womens Leaderboard Round 1'!B112</f>
        <v/>
      </c>
      <c r="C112" s="56" t="str">
        <f>'Womens Leaderboard Round 1'!C112</f>
        <v/>
      </c>
      <c r="D112" s="56" t="str">
        <f>'Womens Leaderboard Round 1'!D112</f>
        <v/>
      </c>
      <c r="E112" s="56" t="str">
        <f>'Womens Leaderboard Round 1'!E112</f>
        <v/>
      </c>
      <c r="F112" s="56" t="str">
        <f>'Womens Leaderboard Round 1'!F112</f>
        <v/>
      </c>
      <c r="G112" s="56" t="str">
        <f>'Womens Leaderboard Round 1'!G112</f>
        <v/>
      </c>
      <c r="H112" s="56" t="str">
        <f>'Womens Leaderboard Round 1'!H112</f>
        <v/>
      </c>
      <c r="I112" s="56" t="str">
        <f>'Womens Leaderboard Round 1'!I112</f>
        <v/>
      </c>
      <c r="J112" s="56" t="str">
        <f>'Womens Leaderboard Round 1'!J112</f>
        <v/>
      </c>
      <c r="K112" s="56" t="str">
        <f>'Womens Leaderboard Round 1'!K112</f>
        <v/>
      </c>
      <c r="L112" s="56" t="str">
        <f>'Womens Leaderboard Round 1'!L112</f>
        <v/>
      </c>
      <c r="M112" s="56" t="str">
        <f>'Womens Leaderboard Round 1'!M112</f>
        <v/>
      </c>
      <c r="N112" s="56" t="str">
        <f>'Womens Leaderboard Round 1'!N112</f>
        <v/>
      </c>
      <c r="O112" s="56" t="str">
        <f>'Womens Leaderboard Round 1'!O112</f>
        <v/>
      </c>
      <c r="P112" s="56" t="str">
        <f>'Womens Leaderboard Round 1'!P112</f>
        <v/>
      </c>
      <c r="Q112" s="56" t="str">
        <f>'Womens Leaderboard Round 1'!Q112</f>
        <v/>
      </c>
      <c r="R112" s="56" t="str">
        <f>'Womens Leaderboard Round 1'!R112</f>
        <v/>
      </c>
      <c r="S112" s="56" t="str">
        <f>'Womens Leaderboard Round 1'!S112</f>
        <v/>
      </c>
      <c r="T112" s="56" t="str">
        <f>'Womens Leaderboard Round 1'!T112</f>
        <v/>
      </c>
      <c r="U112" s="56" t="str">
        <f>'Womens Leaderboard Round 1'!U112</f>
        <v/>
      </c>
      <c r="V112" s="56" t="str">
        <f>'Womens Leaderboard Round 1'!V112</f>
        <v/>
      </c>
      <c r="W112" s="56" t="str">
        <f>'Womens Leaderboard Round 1'!W112</f>
        <v/>
      </c>
      <c r="AA112" s="51" t="str">
        <f t="shared" si="1"/>
        <v/>
      </c>
      <c r="AB112" s="51" t="str">
        <f t="shared" si="2"/>
        <v/>
      </c>
    </row>
    <row r="113">
      <c r="A113" s="54">
        <f>'Leaderboard Round 1'!A113</f>
        <v>111</v>
      </c>
      <c r="B113" s="56" t="str">
        <f>'Womens Leaderboard Round 1'!B113</f>
        <v/>
      </c>
      <c r="C113" s="56" t="str">
        <f>'Womens Leaderboard Round 1'!C113</f>
        <v/>
      </c>
      <c r="D113" s="56" t="str">
        <f>'Womens Leaderboard Round 1'!D113</f>
        <v/>
      </c>
      <c r="E113" s="56" t="str">
        <f>'Womens Leaderboard Round 1'!E113</f>
        <v/>
      </c>
      <c r="F113" s="56" t="str">
        <f>'Womens Leaderboard Round 1'!F113</f>
        <v/>
      </c>
      <c r="G113" s="56" t="str">
        <f>'Womens Leaderboard Round 1'!G113</f>
        <v/>
      </c>
      <c r="H113" s="56" t="str">
        <f>'Womens Leaderboard Round 1'!H113</f>
        <v/>
      </c>
      <c r="I113" s="56" t="str">
        <f>'Womens Leaderboard Round 1'!I113</f>
        <v/>
      </c>
      <c r="J113" s="56" t="str">
        <f>'Womens Leaderboard Round 1'!J113</f>
        <v/>
      </c>
      <c r="K113" s="56" t="str">
        <f>'Womens Leaderboard Round 1'!K113</f>
        <v/>
      </c>
      <c r="L113" s="56" t="str">
        <f>'Womens Leaderboard Round 1'!L113</f>
        <v/>
      </c>
      <c r="M113" s="56" t="str">
        <f>'Womens Leaderboard Round 1'!M113</f>
        <v/>
      </c>
      <c r="N113" s="56" t="str">
        <f>'Womens Leaderboard Round 1'!N113</f>
        <v/>
      </c>
      <c r="O113" s="56" t="str">
        <f>'Womens Leaderboard Round 1'!O113</f>
        <v/>
      </c>
      <c r="P113" s="56" t="str">
        <f>'Womens Leaderboard Round 1'!P113</f>
        <v/>
      </c>
      <c r="Q113" s="56" t="str">
        <f>'Womens Leaderboard Round 1'!Q113</f>
        <v/>
      </c>
      <c r="R113" s="56" t="str">
        <f>'Womens Leaderboard Round 1'!R113</f>
        <v/>
      </c>
      <c r="S113" s="56" t="str">
        <f>'Womens Leaderboard Round 1'!S113</f>
        <v/>
      </c>
      <c r="T113" s="56" t="str">
        <f>'Womens Leaderboard Round 1'!T113</f>
        <v/>
      </c>
      <c r="U113" s="56" t="str">
        <f>'Womens Leaderboard Round 1'!U113</f>
        <v/>
      </c>
      <c r="V113" s="56" t="str">
        <f>'Womens Leaderboard Round 1'!V113</f>
        <v/>
      </c>
      <c r="W113" s="56" t="str">
        <f>'Womens Leaderboard Round 1'!W113</f>
        <v/>
      </c>
      <c r="AA113" s="51" t="str">
        <f t="shared" si="1"/>
        <v/>
      </c>
      <c r="AB113" s="51" t="str">
        <f t="shared" si="2"/>
        <v/>
      </c>
    </row>
    <row r="114">
      <c r="A114" s="54">
        <f>'Leaderboard Round 1'!A114</f>
        <v>112</v>
      </c>
      <c r="B114" s="56" t="str">
        <f>'Womens Leaderboard Round 1'!B114</f>
        <v/>
      </c>
      <c r="C114" s="56" t="str">
        <f>'Womens Leaderboard Round 1'!C114</f>
        <v/>
      </c>
      <c r="D114" s="56" t="str">
        <f>'Womens Leaderboard Round 1'!D114</f>
        <v/>
      </c>
      <c r="E114" s="56" t="str">
        <f>'Womens Leaderboard Round 1'!E114</f>
        <v/>
      </c>
      <c r="F114" s="56" t="str">
        <f>'Womens Leaderboard Round 1'!F114</f>
        <v/>
      </c>
      <c r="G114" s="56" t="str">
        <f>'Womens Leaderboard Round 1'!G114</f>
        <v/>
      </c>
      <c r="H114" s="56" t="str">
        <f>'Womens Leaderboard Round 1'!H114</f>
        <v/>
      </c>
      <c r="I114" s="56" t="str">
        <f>'Womens Leaderboard Round 1'!I114</f>
        <v/>
      </c>
      <c r="J114" s="56" t="str">
        <f>'Womens Leaderboard Round 1'!J114</f>
        <v/>
      </c>
      <c r="K114" s="56" t="str">
        <f>'Womens Leaderboard Round 1'!K114</f>
        <v/>
      </c>
      <c r="L114" s="56" t="str">
        <f>'Womens Leaderboard Round 1'!L114</f>
        <v/>
      </c>
      <c r="M114" s="56" t="str">
        <f>'Womens Leaderboard Round 1'!M114</f>
        <v/>
      </c>
      <c r="N114" s="56" t="str">
        <f>'Womens Leaderboard Round 1'!N114</f>
        <v/>
      </c>
      <c r="O114" s="56" t="str">
        <f>'Womens Leaderboard Round 1'!O114</f>
        <v/>
      </c>
      <c r="P114" s="56" t="str">
        <f>'Womens Leaderboard Round 1'!P114</f>
        <v/>
      </c>
      <c r="Q114" s="56" t="str">
        <f>'Womens Leaderboard Round 1'!Q114</f>
        <v/>
      </c>
      <c r="R114" s="56" t="str">
        <f>'Womens Leaderboard Round 1'!R114</f>
        <v/>
      </c>
      <c r="S114" s="56" t="str">
        <f>'Womens Leaderboard Round 1'!S114</f>
        <v/>
      </c>
      <c r="T114" s="56" t="str">
        <f>'Womens Leaderboard Round 1'!T114</f>
        <v/>
      </c>
      <c r="U114" s="56" t="str">
        <f>'Womens Leaderboard Round 1'!U114</f>
        <v/>
      </c>
      <c r="V114" s="56" t="str">
        <f>'Womens Leaderboard Round 1'!V114</f>
        <v/>
      </c>
      <c r="W114" s="56" t="str">
        <f>'Womens Leaderboard Round 1'!W114</f>
        <v/>
      </c>
      <c r="AA114" s="51" t="str">
        <f t="shared" si="1"/>
        <v/>
      </c>
      <c r="AB114" s="51" t="str">
        <f t="shared" si="2"/>
        <v/>
      </c>
    </row>
    <row r="115">
      <c r="A115" s="54">
        <f>'Leaderboard Round 1'!A115</f>
        <v>113</v>
      </c>
      <c r="B115" s="56" t="str">
        <f>'Womens Leaderboard Round 1'!B115</f>
        <v/>
      </c>
      <c r="C115" s="56" t="str">
        <f>'Womens Leaderboard Round 1'!C115</f>
        <v/>
      </c>
      <c r="D115" s="56" t="str">
        <f>'Womens Leaderboard Round 1'!D115</f>
        <v/>
      </c>
      <c r="E115" s="56" t="str">
        <f>'Womens Leaderboard Round 1'!E115</f>
        <v/>
      </c>
      <c r="F115" s="56" t="str">
        <f>'Womens Leaderboard Round 1'!F115</f>
        <v/>
      </c>
      <c r="G115" s="56" t="str">
        <f>'Womens Leaderboard Round 1'!G115</f>
        <v/>
      </c>
      <c r="H115" s="56" t="str">
        <f>'Womens Leaderboard Round 1'!H115</f>
        <v/>
      </c>
      <c r="I115" s="56" t="str">
        <f>'Womens Leaderboard Round 1'!I115</f>
        <v/>
      </c>
      <c r="J115" s="56" t="str">
        <f>'Womens Leaderboard Round 1'!J115</f>
        <v/>
      </c>
      <c r="K115" s="56" t="str">
        <f>'Womens Leaderboard Round 1'!K115</f>
        <v/>
      </c>
      <c r="L115" s="56" t="str">
        <f>'Womens Leaderboard Round 1'!L115</f>
        <v/>
      </c>
      <c r="M115" s="56" t="str">
        <f>'Womens Leaderboard Round 1'!M115</f>
        <v/>
      </c>
      <c r="N115" s="56" t="str">
        <f>'Womens Leaderboard Round 1'!N115</f>
        <v/>
      </c>
      <c r="O115" s="56" t="str">
        <f>'Womens Leaderboard Round 1'!O115</f>
        <v/>
      </c>
      <c r="P115" s="56" t="str">
        <f>'Womens Leaderboard Round 1'!P115</f>
        <v/>
      </c>
      <c r="Q115" s="56" t="str">
        <f>'Womens Leaderboard Round 1'!Q115</f>
        <v/>
      </c>
      <c r="R115" s="56" t="str">
        <f>'Womens Leaderboard Round 1'!R115</f>
        <v/>
      </c>
      <c r="S115" s="56" t="str">
        <f>'Womens Leaderboard Round 1'!S115</f>
        <v/>
      </c>
      <c r="T115" s="56" t="str">
        <f>'Womens Leaderboard Round 1'!T115</f>
        <v/>
      </c>
      <c r="U115" s="56" t="str">
        <f>'Womens Leaderboard Round 1'!U115</f>
        <v/>
      </c>
      <c r="V115" s="56" t="str">
        <f>'Womens Leaderboard Round 1'!V115</f>
        <v/>
      </c>
      <c r="W115" s="56" t="str">
        <f>'Womens Leaderboard Round 1'!W115</f>
        <v/>
      </c>
      <c r="AA115" s="51" t="str">
        <f t="shared" si="1"/>
        <v/>
      </c>
      <c r="AB115" s="51" t="str">
        <f t="shared" si="2"/>
        <v/>
      </c>
    </row>
    <row r="116">
      <c r="A116" s="54">
        <f>'Leaderboard Round 1'!A116</f>
        <v>114</v>
      </c>
      <c r="B116" s="56" t="str">
        <f>'Womens Leaderboard Round 1'!B116</f>
        <v/>
      </c>
      <c r="C116" s="56" t="str">
        <f>'Womens Leaderboard Round 1'!C116</f>
        <v/>
      </c>
      <c r="D116" s="56" t="str">
        <f>'Womens Leaderboard Round 1'!D116</f>
        <v/>
      </c>
      <c r="E116" s="56" t="str">
        <f>'Womens Leaderboard Round 1'!E116</f>
        <v/>
      </c>
      <c r="F116" s="56" t="str">
        <f>'Womens Leaderboard Round 1'!F116</f>
        <v/>
      </c>
      <c r="G116" s="56" t="str">
        <f>'Womens Leaderboard Round 1'!G116</f>
        <v/>
      </c>
      <c r="H116" s="56" t="str">
        <f>'Womens Leaderboard Round 1'!H116</f>
        <v/>
      </c>
      <c r="I116" s="56" t="str">
        <f>'Womens Leaderboard Round 1'!I116</f>
        <v/>
      </c>
      <c r="J116" s="56" t="str">
        <f>'Womens Leaderboard Round 1'!J116</f>
        <v/>
      </c>
      <c r="K116" s="56" t="str">
        <f>'Womens Leaderboard Round 1'!K116</f>
        <v/>
      </c>
      <c r="L116" s="56" t="str">
        <f>'Womens Leaderboard Round 1'!L116</f>
        <v/>
      </c>
      <c r="M116" s="56" t="str">
        <f>'Womens Leaderboard Round 1'!M116</f>
        <v/>
      </c>
      <c r="N116" s="56" t="str">
        <f>'Womens Leaderboard Round 1'!N116</f>
        <v/>
      </c>
      <c r="O116" s="56" t="str">
        <f>'Womens Leaderboard Round 1'!O116</f>
        <v/>
      </c>
      <c r="P116" s="56" t="str">
        <f>'Womens Leaderboard Round 1'!P116</f>
        <v/>
      </c>
      <c r="Q116" s="56" t="str">
        <f>'Womens Leaderboard Round 1'!Q116</f>
        <v/>
      </c>
      <c r="R116" s="56" t="str">
        <f>'Womens Leaderboard Round 1'!R116</f>
        <v/>
      </c>
      <c r="S116" s="56" t="str">
        <f>'Womens Leaderboard Round 1'!S116</f>
        <v/>
      </c>
      <c r="T116" s="56" t="str">
        <f>'Womens Leaderboard Round 1'!T116</f>
        <v/>
      </c>
      <c r="U116" s="56" t="str">
        <f>'Womens Leaderboard Round 1'!U116</f>
        <v/>
      </c>
      <c r="V116" s="56" t="str">
        <f>'Womens Leaderboard Round 1'!V116</f>
        <v/>
      </c>
      <c r="W116" s="56" t="str">
        <f>'Womens Leaderboard Round 1'!W116</f>
        <v/>
      </c>
      <c r="AA116" s="51" t="str">
        <f t="shared" si="1"/>
        <v/>
      </c>
      <c r="AB116" s="51" t="str">
        <f t="shared" si="2"/>
        <v/>
      </c>
    </row>
    <row r="117">
      <c r="A117" s="54">
        <f>'Leaderboard Round 1'!A117</f>
        <v>115</v>
      </c>
      <c r="B117" s="56" t="str">
        <f>'Womens Leaderboard Round 1'!B117</f>
        <v/>
      </c>
      <c r="C117" s="56" t="str">
        <f>'Womens Leaderboard Round 1'!C117</f>
        <v/>
      </c>
      <c r="D117" s="56" t="str">
        <f>'Womens Leaderboard Round 1'!D117</f>
        <v/>
      </c>
      <c r="E117" s="56" t="str">
        <f>'Womens Leaderboard Round 1'!E117</f>
        <v/>
      </c>
      <c r="F117" s="56" t="str">
        <f>'Womens Leaderboard Round 1'!F117</f>
        <v/>
      </c>
      <c r="G117" s="56" t="str">
        <f>'Womens Leaderboard Round 1'!G117</f>
        <v/>
      </c>
      <c r="H117" s="56" t="str">
        <f>'Womens Leaderboard Round 1'!H117</f>
        <v/>
      </c>
      <c r="I117" s="56" t="str">
        <f>'Womens Leaderboard Round 1'!I117</f>
        <v/>
      </c>
      <c r="J117" s="56" t="str">
        <f>'Womens Leaderboard Round 1'!J117</f>
        <v/>
      </c>
      <c r="K117" s="56" t="str">
        <f>'Womens Leaderboard Round 1'!K117</f>
        <v/>
      </c>
      <c r="L117" s="56" t="str">
        <f>'Womens Leaderboard Round 1'!L117</f>
        <v/>
      </c>
      <c r="M117" s="56" t="str">
        <f>'Womens Leaderboard Round 1'!M117</f>
        <v/>
      </c>
      <c r="N117" s="56" t="str">
        <f>'Womens Leaderboard Round 1'!N117</f>
        <v/>
      </c>
      <c r="O117" s="56" t="str">
        <f>'Womens Leaderboard Round 1'!O117</f>
        <v/>
      </c>
      <c r="P117" s="56" t="str">
        <f>'Womens Leaderboard Round 1'!P117</f>
        <v/>
      </c>
      <c r="Q117" s="56" t="str">
        <f>'Womens Leaderboard Round 1'!Q117</f>
        <v/>
      </c>
      <c r="R117" s="56" t="str">
        <f>'Womens Leaderboard Round 1'!R117</f>
        <v/>
      </c>
      <c r="S117" s="56" t="str">
        <f>'Womens Leaderboard Round 1'!S117</f>
        <v/>
      </c>
      <c r="T117" s="56" t="str">
        <f>'Womens Leaderboard Round 1'!T117</f>
        <v/>
      </c>
      <c r="U117" s="56" t="str">
        <f>'Womens Leaderboard Round 1'!U117</f>
        <v/>
      </c>
      <c r="V117" s="56" t="str">
        <f>'Womens Leaderboard Round 1'!V117</f>
        <v/>
      </c>
      <c r="W117" s="56" t="str">
        <f>'Womens Leaderboard Round 1'!W117</f>
        <v/>
      </c>
      <c r="AA117" s="51" t="str">
        <f t="shared" si="1"/>
        <v/>
      </c>
      <c r="AB117" s="51" t="str">
        <f t="shared" si="2"/>
        <v/>
      </c>
    </row>
    <row r="118">
      <c r="A118" s="54">
        <f>'Leaderboard Round 1'!A118</f>
        <v>116</v>
      </c>
      <c r="B118" s="56" t="str">
        <f>'Womens Leaderboard Round 1'!B118</f>
        <v/>
      </c>
      <c r="C118" s="56" t="str">
        <f>'Womens Leaderboard Round 1'!C118</f>
        <v/>
      </c>
      <c r="D118" s="56" t="str">
        <f>'Womens Leaderboard Round 1'!D118</f>
        <v/>
      </c>
      <c r="E118" s="56" t="str">
        <f>'Womens Leaderboard Round 1'!E118</f>
        <v/>
      </c>
      <c r="F118" s="56" t="str">
        <f>'Womens Leaderboard Round 1'!F118</f>
        <v/>
      </c>
      <c r="G118" s="56" t="str">
        <f>'Womens Leaderboard Round 1'!G118</f>
        <v/>
      </c>
      <c r="H118" s="56" t="str">
        <f>'Womens Leaderboard Round 1'!H118</f>
        <v/>
      </c>
      <c r="I118" s="56" t="str">
        <f>'Womens Leaderboard Round 1'!I118</f>
        <v/>
      </c>
      <c r="J118" s="56" t="str">
        <f>'Womens Leaderboard Round 1'!J118</f>
        <v/>
      </c>
      <c r="K118" s="56" t="str">
        <f>'Womens Leaderboard Round 1'!K118</f>
        <v/>
      </c>
      <c r="L118" s="56" t="str">
        <f>'Womens Leaderboard Round 1'!L118</f>
        <v/>
      </c>
      <c r="M118" s="56" t="str">
        <f>'Womens Leaderboard Round 1'!M118</f>
        <v/>
      </c>
      <c r="N118" s="56" t="str">
        <f>'Womens Leaderboard Round 1'!N118</f>
        <v/>
      </c>
      <c r="O118" s="56" t="str">
        <f>'Womens Leaderboard Round 1'!O118</f>
        <v/>
      </c>
      <c r="P118" s="56" t="str">
        <f>'Womens Leaderboard Round 1'!P118</f>
        <v/>
      </c>
      <c r="Q118" s="56" t="str">
        <f>'Womens Leaderboard Round 1'!Q118</f>
        <v/>
      </c>
      <c r="R118" s="56" t="str">
        <f>'Womens Leaderboard Round 1'!R118</f>
        <v/>
      </c>
      <c r="S118" s="56" t="str">
        <f>'Womens Leaderboard Round 1'!S118</f>
        <v/>
      </c>
      <c r="T118" s="56" t="str">
        <f>'Womens Leaderboard Round 1'!T118</f>
        <v/>
      </c>
      <c r="U118" s="56" t="str">
        <f>'Womens Leaderboard Round 1'!U118</f>
        <v/>
      </c>
      <c r="V118" s="56" t="str">
        <f>'Womens Leaderboard Round 1'!V118</f>
        <v/>
      </c>
      <c r="W118" s="56" t="str">
        <f>'Womens Leaderboard Round 1'!W118</f>
        <v/>
      </c>
      <c r="AA118" s="51" t="str">
        <f t="shared" si="1"/>
        <v/>
      </c>
      <c r="AB118" s="51" t="str">
        <f t="shared" si="2"/>
        <v/>
      </c>
    </row>
    <row r="119">
      <c r="A119" s="54">
        <f>'Leaderboard Round 1'!A119</f>
        <v>117</v>
      </c>
      <c r="B119" s="56" t="str">
        <f>'Womens Leaderboard Round 1'!B119</f>
        <v/>
      </c>
      <c r="C119" s="56" t="str">
        <f>'Womens Leaderboard Round 1'!C119</f>
        <v/>
      </c>
      <c r="D119" s="56" t="str">
        <f>'Womens Leaderboard Round 1'!D119</f>
        <v/>
      </c>
      <c r="E119" s="56" t="str">
        <f>'Womens Leaderboard Round 1'!E119</f>
        <v/>
      </c>
      <c r="F119" s="56" t="str">
        <f>'Womens Leaderboard Round 1'!F119</f>
        <v/>
      </c>
      <c r="G119" s="56" t="str">
        <f>'Womens Leaderboard Round 1'!G119</f>
        <v/>
      </c>
      <c r="H119" s="56" t="str">
        <f>'Womens Leaderboard Round 1'!H119</f>
        <v/>
      </c>
      <c r="I119" s="56" t="str">
        <f>'Womens Leaderboard Round 1'!I119</f>
        <v/>
      </c>
      <c r="J119" s="56" t="str">
        <f>'Womens Leaderboard Round 1'!J119</f>
        <v/>
      </c>
      <c r="K119" s="56" t="str">
        <f>'Womens Leaderboard Round 1'!K119</f>
        <v/>
      </c>
      <c r="L119" s="56" t="str">
        <f>'Womens Leaderboard Round 1'!L119</f>
        <v/>
      </c>
      <c r="M119" s="56" t="str">
        <f>'Womens Leaderboard Round 1'!M119</f>
        <v/>
      </c>
      <c r="N119" s="56" t="str">
        <f>'Womens Leaderboard Round 1'!N119</f>
        <v/>
      </c>
      <c r="O119" s="56" t="str">
        <f>'Womens Leaderboard Round 1'!O119</f>
        <v/>
      </c>
      <c r="P119" s="56" t="str">
        <f>'Womens Leaderboard Round 1'!P119</f>
        <v/>
      </c>
      <c r="Q119" s="56" t="str">
        <f>'Womens Leaderboard Round 1'!Q119</f>
        <v/>
      </c>
      <c r="R119" s="56" t="str">
        <f>'Womens Leaderboard Round 1'!R119</f>
        <v/>
      </c>
      <c r="S119" s="56" t="str">
        <f>'Womens Leaderboard Round 1'!S119</f>
        <v/>
      </c>
      <c r="T119" s="56" t="str">
        <f>'Womens Leaderboard Round 1'!T119</f>
        <v/>
      </c>
      <c r="U119" s="56" t="str">
        <f>'Womens Leaderboard Round 1'!U119</f>
        <v/>
      </c>
      <c r="V119" s="56" t="str">
        <f>'Womens Leaderboard Round 1'!V119</f>
        <v/>
      </c>
      <c r="W119" s="56" t="str">
        <f>'Womens Leaderboard Round 1'!W119</f>
        <v/>
      </c>
      <c r="AA119" s="51" t="str">
        <f t="shared" si="1"/>
        <v/>
      </c>
      <c r="AB119" s="51" t="str">
        <f t="shared" si="2"/>
        <v/>
      </c>
    </row>
    <row r="120">
      <c r="A120" s="54">
        <f>'Leaderboard Round 1'!A120</f>
        <v>118</v>
      </c>
      <c r="B120" s="56" t="str">
        <f>'Womens Leaderboard Round 1'!B120</f>
        <v/>
      </c>
      <c r="C120" s="56" t="str">
        <f>'Womens Leaderboard Round 1'!C120</f>
        <v/>
      </c>
      <c r="D120" s="56" t="str">
        <f>'Womens Leaderboard Round 1'!D120</f>
        <v/>
      </c>
      <c r="E120" s="56" t="str">
        <f>'Womens Leaderboard Round 1'!E120</f>
        <v/>
      </c>
      <c r="F120" s="56" t="str">
        <f>'Womens Leaderboard Round 1'!F120</f>
        <v/>
      </c>
      <c r="G120" s="56" t="str">
        <f>'Womens Leaderboard Round 1'!G120</f>
        <v/>
      </c>
      <c r="H120" s="56" t="str">
        <f>'Womens Leaderboard Round 1'!H120</f>
        <v/>
      </c>
      <c r="I120" s="56" t="str">
        <f>'Womens Leaderboard Round 1'!I120</f>
        <v/>
      </c>
      <c r="J120" s="56" t="str">
        <f>'Womens Leaderboard Round 1'!J120</f>
        <v/>
      </c>
      <c r="K120" s="56" t="str">
        <f>'Womens Leaderboard Round 1'!K120</f>
        <v/>
      </c>
      <c r="L120" s="56" t="str">
        <f>'Womens Leaderboard Round 1'!L120</f>
        <v/>
      </c>
      <c r="M120" s="56" t="str">
        <f>'Womens Leaderboard Round 1'!M120</f>
        <v/>
      </c>
      <c r="N120" s="56" t="str">
        <f>'Womens Leaderboard Round 1'!N120</f>
        <v/>
      </c>
      <c r="O120" s="56" t="str">
        <f>'Womens Leaderboard Round 1'!O120</f>
        <v/>
      </c>
      <c r="P120" s="56" t="str">
        <f>'Womens Leaderboard Round 1'!P120</f>
        <v/>
      </c>
      <c r="Q120" s="56" t="str">
        <f>'Womens Leaderboard Round 1'!Q120</f>
        <v/>
      </c>
      <c r="R120" s="56" t="str">
        <f>'Womens Leaderboard Round 1'!R120</f>
        <v/>
      </c>
      <c r="S120" s="56" t="str">
        <f>'Womens Leaderboard Round 1'!S120</f>
        <v/>
      </c>
      <c r="T120" s="56" t="str">
        <f>'Womens Leaderboard Round 1'!T120</f>
        <v/>
      </c>
      <c r="U120" s="56" t="str">
        <f>'Womens Leaderboard Round 1'!U120</f>
        <v/>
      </c>
      <c r="V120" s="56" t="str">
        <f>'Womens Leaderboard Round 1'!V120</f>
        <v/>
      </c>
      <c r="W120" s="56" t="str">
        <f>'Womens Leaderboard Round 1'!W120</f>
        <v/>
      </c>
      <c r="AA120" s="51" t="str">
        <f t="shared" si="1"/>
        <v/>
      </c>
      <c r="AB120" s="51" t="str">
        <f t="shared" si="2"/>
        <v/>
      </c>
    </row>
    <row r="121">
      <c r="A121" s="54">
        <f>'Leaderboard Round 1'!A121</f>
        <v>119</v>
      </c>
      <c r="B121" s="56" t="str">
        <f>'Womens Leaderboard Round 1'!B121</f>
        <v/>
      </c>
      <c r="C121" s="56" t="str">
        <f>'Womens Leaderboard Round 1'!C121</f>
        <v/>
      </c>
      <c r="D121" s="56" t="str">
        <f>'Womens Leaderboard Round 1'!D121</f>
        <v/>
      </c>
      <c r="E121" s="56" t="str">
        <f>'Womens Leaderboard Round 1'!E121</f>
        <v/>
      </c>
      <c r="F121" s="56" t="str">
        <f>'Womens Leaderboard Round 1'!F121</f>
        <v/>
      </c>
      <c r="G121" s="56" t="str">
        <f>'Womens Leaderboard Round 1'!G121</f>
        <v/>
      </c>
      <c r="H121" s="56" t="str">
        <f>'Womens Leaderboard Round 1'!H121</f>
        <v/>
      </c>
      <c r="I121" s="56" t="str">
        <f>'Womens Leaderboard Round 1'!I121</f>
        <v/>
      </c>
      <c r="J121" s="56" t="str">
        <f>'Womens Leaderboard Round 1'!J121</f>
        <v/>
      </c>
      <c r="K121" s="56" t="str">
        <f>'Womens Leaderboard Round 1'!K121</f>
        <v/>
      </c>
      <c r="L121" s="56" t="str">
        <f>'Womens Leaderboard Round 1'!L121</f>
        <v/>
      </c>
      <c r="M121" s="56" t="str">
        <f>'Womens Leaderboard Round 1'!M121</f>
        <v/>
      </c>
      <c r="N121" s="56" t="str">
        <f>'Womens Leaderboard Round 1'!N121</f>
        <v/>
      </c>
      <c r="O121" s="56" t="str">
        <f>'Womens Leaderboard Round 1'!O121</f>
        <v/>
      </c>
      <c r="P121" s="56" t="str">
        <f>'Womens Leaderboard Round 1'!P121</f>
        <v/>
      </c>
      <c r="Q121" s="56" t="str">
        <f>'Womens Leaderboard Round 1'!Q121</f>
        <v/>
      </c>
      <c r="R121" s="56" t="str">
        <f>'Womens Leaderboard Round 1'!R121</f>
        <v/>
      </c>
      <c r="S121" s="56" t="str">
        <f>'Womens Leaderboard Round 1'!S121</f>
        <v/>
      </c>
      <c r="T121" s="56" t="str">
        <f>'Womens Leaderboard Round 1'!T121</f>
        <v/>
      </c>
      <c r="U121" s="56" t="str">
        <f>'Womens Leaderboard Round 1'!U121</f>
        <v/>
      </c>
      <c r="V121" s="56" t="str">
        <f>'Womens Leaderboard Round 1'!V121</f>
        <v/>
      </c>
      <c r="W121" s="56" t="str">
        <f>'Womens Leaderboard Round 1'!W121</f>
        <v/>
      </c>
      <c r="AA121" s="51" t="str">
        <f t="shared" si="1"/>
        <v/>
      </c>
      <c r="AB121" s="51" t="str">
        <f t="shared" si="2"/>
        <v/>
      </c>
    </row>
    <row r="122">
      <c r="A122" s="54">
        <f>'Leaderboard Round 1'!A122</f>
        <v>120</v>
      </c>
      <c r="B122" s="56" t="str">
        <f>'Womens Leaderboard Round 1'!B122</f>
        <v/>
      </c>
      <c r="C122" s="56" t="str">
        <f>'Womens Leaderboard Round 1'!C122</f>
        <v/>
      </c>
      <c r="D122" s="56" t="str">
        <f>'Womens Leaderboard Round 1'!D122</f>
        <v/>
      </c>
      <c r="E122" s="56" t="str">
        <f>'Womens Leaderboard Round 1'!E122</f>
        <v/>
      </c>
      <c r="F122" s="56" t="str">
        <f>'Womens Leaderboard Round 1'!F122</f>
        <v/>
      </c>
      <c r="G122" s="56" t="str">
        <f>'Womens Leaderboard Round 1'!G122</f>
        <v/>
      </c>
      <c r="H122" s="56" t="str">
        <f>'Womens Leaderboard Round 1'!H122</f>
        <v/>
      </c>
      <c r="I122" s="56" t="str">
        <f>'Womens Leaderboard Round 1'!I122</f>
        <v/>
      </c>
      <c r="J122" s="56" t="str">
        <f>'Womens Leaderboard Round 1'!J122</f>
        <v/>
      </c>
      <c r="K122" s="56" t="str">
        <f>'Womens Leaderboard Round 1'!K122</f>
        <v/>
      </c>
      <c r="L122" s="56" t="str">
        <f>'Womens Leaderboard Round 1'!L122</f>
        <v/>
      </c>
      <c r="M122" s="56" t="str">
        <f>'Womens Leaderboard Round 1'!M122</f>
        <v/>
      </c>
      <c r="N122" s="56" t="str">
        <f>'Womens Leaderboard Round 1'!N122</f>
        <v/>
      </c>
      <c r="O122" s="56" t="str">
        <f>'Womens Leaderboard Round 1'!O122</f>
        <v/>
      </c>
      <c r="P122" s="56" t="str">
        <f>'Womens Leaderboard Round 1'!P122</f>
        <v/>
      </c>
      <c r="Q122" s="56" t="str">
        <f>'Womens Leaderboard Round 1'!Q122</f>
        <v/>
      </c>
      <c r="R122" s="56" t="str">
        <f>'Womens Leaderboard Round 1'!R122</f>
        <v/>
      </c>
      <c r="S122" s="56" t="str">
        <f>'Womens Leaderboard Round 1'!S122</f>
        <v/>
      </c>
      <c r="T122" s="56" t="str">
        <f>'Womens Leaderboard Round 1'!T122</f>
        <v/>
      </c>
      <c r="U122" s="56" t="str">
        <f>'Womens Leaderboard Round 1'!U122</f>
        <v/>
      </c>
      <c r="V122" s="56" t="str">
        <f>'Womens Leaderboard Round 1'!V122</f>
        <v/>
      </c>
      <c r="W122" s="56" t="str">
        <f>'Womens Leaderboard Round 1'!W122</f>
        <v/>
      </c>
      <c r="AA122" s="51" t="str">
        <f t="shared" si="1"/>
        <v/>
      </c>
      <c r="AB122" s="51" t="str">
        <f t="shared" si="2"/>
        <v/>
      </c>
    </row>
    <row r="123">
      <c r="A123" s="54">
        <f>'Leaderboard Round 1'!A123</f>
        <v>121</v>
      </c>
      <c r="B123" s="56" t="str">
        <f>'Womens Leaderboard Round 1'!B123</f>
        <v/>
      </c>
      <c r="C123" s="56" t="str">
        <f>'Womens Leaderboard Round 1'!C123</f>
        <v/>
      </c>
      <c r="D123" s="56" t="str">
        <f>'Womens Leaderboard Round 1'!D123</f>
        <v/>
      </c>
      <c r="E123" s="56" t="str">
        <f>'Womens Leaderboard Round 1'!E123</f>
        <v/>
      </c>
      <c r="F123" s="56" t="str">
        <f>'Womens Leaderboard Round 1'!F123</f>
        <v/>
      </c>
      <c r="G123" s="56" t="str">
        <f>'Womens Leaderboard Round 1'!G123</f>
        <v/>
      </c>
      <c r="H123" s="56" t="str">
        <f>'Womens Leaderboard Round 1'!H123</f>
        <v/>
      </c>
      <c r="I123" s="56" t="str">
        <f>'Womens Leaderboard Round 1'!I123</f>
        <v/>
      </c>
      <c r="J123" s="56" t="str">
        <f>'Womens Leaderboard Round 1'!J123</f>
        <v/>
      </c>
      <c r="K123" s="56" t="str">
        <f>'Womens Leaderboard Round 1'!K123</f>
        <v/>
      </c>
      <c r="L123" s="56" t="str">
        <f>'Womens Leaderboard Round 1'!L123</f>
        <v/>
      </c>
      <c r="M123" s="56" t="str">
        <f>'Womens Leaderboard Round 1'!M123</f>
        <v/>
      </c>
      <c r="N123" s="56" t="str">
        <f>'Womens Leaderboard Round 1'!N123</f>
        <v/>
      </c>
      <c r="O123" s="56" t="str">
        <f>'Womens Leaderboard Round 1'!O123</f>
        <v/>
      </c>
      <c r="P123" s="56" t="str">
        <f>'Womens Leaderboard Round 1'!P123</f>
        <v/>
      </c>
      <c r="Q123" s="56" t="str">
        <f>'Womens Leaderboard Round 1'!Q123</f>
        <v/>
      </c>
      <c r="R123" s="56" t="str">
        <f>'Womens Leaderboard Round 1'!R123</f>
        <v/>
      </c>
      <c r="S123" s="56" t="str">
        <f>'Womens Leaderboard Round 1'!S123</f>
        <v/>
      </c>
      <c r="T123" s="56" t="str">
        <f>'Womens Leaderboard Round 1'!T123</f>
        <v/>
      </c>
      <c r="U123" s="56" t="str">
        <f>'Womens Leaderboard Round 1'!U123</f>
        <v/>
      </c>
      <c r="V123" s="56" t="str">
        <f>'Womens Leaderboard Round 1'!V123</f>
        <v/>
      </c>
      <c r="W123" s="56" t="str">
        <f>'Womens Leaderboard Round 1'!W123</f>
        <v/>
      </c>
      <c r="AA123" s="51" t="str">
        <f t="shared" si="1"/>
        <v/>
      </c>
      <c r="AB123" s="51" t="str">
        <f t="shared" si="2"/>
        <v/>
      </c>
    </row>
    <row r="124">
      <c r="A124" s="54">
        <f>'Leaderboard Round 1'!A124</f>
        <v>122</v>
      </c>
      <c r="B124" s="56" t="str">
        <f>'Womens Leaderboard Round 1'!B124</f>
        <v/>
      </c>
      <c r="C124" s="56" t="str">
        <f>'Womens Leaderboard Round 1'!C124</f>
        <v/>
      </c>
      <c r="D124" s="56" t="str">
        <f>'Womens Leaderboard Round 1'!D124</f>
        <v/>
      </c>
      <c r="E124" s="56" t="str">
        <f>'Womens Leaderboard Round 1'!E124</f>
        <v/>
      </c>
      <c r="F124" s="56" t="str">
        <f>'Womens Leaderboard Round 1'!F124</f>
        <v/>
      </c>
      <c r="G124" s="56" t="str">
        <f>'Womens Leaderboard Round 1'!G124</f>
        <v/>
      </c>
      <c r="H124" s="56" t="str">
        <f>'Womens Leaderboard Round 1'!H124</f>
        <v/>
      </c>
      <c r="I124" s="56" t="str">
        <f>'Womens Leaderboard Round 1'!I124</f>
        <v/>
      </c>
      <c r="J124" s="56" t="str">
        <f>'Womens Leaderboard Round 1'!J124</f>
        <v/>
      </c>
      <c r="K124" s="56" t="str">
        <f>'Womens Leaderboard Round 1'!K124</f>
        <v/>
      </c>
      <c r="L124" s="56" t="str">
        <f>'Womens Leaderboard Round 1'!L124</f>
        <v/>
      </c>
      <c r="M124" s="56" t="str">
        <f>'Womens Leaderboard Round 1'!M124</f>
        <v/>
      </c>
      <c r="N124" s="56" t="str">
        <f>'Womens Leaderboard Round 1'!N124</f>
        <v/>
      </c>
      <c r="O124" s="56" t="str">
        <f>'Womens Leaderboard Round 1'!O124</f>
        <v/>
      </c>
      <c r="P124" s="56" t="str">
        <f>'Womens Leaderboard Round 1'!P124</f>
        <v/>
      </c>
      <c r="Q124" s="56" t="str">
        <f>'Womens Leaderboard Round 1'!Q124</f>
        <v/>
      </c>
      <c r="R124" s="56" t="str">
        <f>'Womens Leaderboard Round 1'!R124</f>
        <v/>
      </c>
      <c r="S124" s="56" t="str">
        <f>'Womens Leaderboard Round 1'!S124</f>
        <v/>
      </c>
      <c r="T124" s="56" t="str">
        <f>'Womens Leaderboard Round 1'!T124</f>
        <v/>
      </c>
      <c r="U124" s="56" t="str">
        <f>'Womens Leaderboard Round 1'!U124</f>
        <v/>
      </c>
      <c r="V124" s="56" t="str">
        <f>'Womens Leaderboard Round 1'!V124</f>
        <v/>
      </c>
      <c r="W124" s="56" t="str">
        <f>'Womens Leaderboard Round 1'!W124</f>
        <v/>
      </c>
      <c r="AA124" s="51" t="str">
        <f t="shared" si="1"/>
        <v/>
      </c>
      <c r="AB124" s="51" t="str">
        <f t="shared" si="2"/>
        <v/>
      </c>
    </row>
    <row r="125">
      <c r="A125" s="54">
        <f>'Leaderboard Round 1'!A125</f>
        <v>123</v>
      </c>
      <c r="B125" s="56" t="str">
        <f>'Womens Leaderboard Round 1'!B125</f>
        <v/>
      </c>
      <c r="C125" s="56" t="str">
        <f>'Womens Leaderboard Round 1'!C125</f>
        <v/>
      </c>
      <c r="D125" s="56" t="str">
        <f>'Womens Leaderboard Round 1'!D125</f>
        <v/>
      </c>
      <c r="E125" s="56" t="str">
        <f>'Womens Leaderboard Round 1'!E125</f>
        <v/>
      </c>
      <c r="F125" s="56" t="str">
        <f>'Womens Leaderboard Round 1'!F125</f>
        <v/>
      </c>
      <c r="G125" s="56" t="str">
        <f>'Womens Leaderboard Round 1'!G125</f>
        <v/>
      </c>
      <c r="H125" s="56" t="str">
        <f>'Womens Leaderboard Round 1'!H125</f>
        <v/>
      </c>
      <c r="I125" s="56" t="str">
        <f>'Womens Leaderboard Round 1'!I125</f>
        <v/>
      </c>
      <c r="J125" s="56" t="str">
        <f>'Womens Leaderboard Round 1'!J125</f>
        <v/>
      </c>
      <c r="K125" s="56" t="str">
        <f>'Womens Leaderboard Round 1'!K125</f>
        <v/>
      </c>
      <c r="L125" s="56" t="str">
        <f>'Womens Leaderboard Round 1'!L125</f>
        <v/>
      </c>
      <c r="M125" s="56" t="str">
        <f>'Womens Leaderboard Round 1'!M125</f>
        <v/>
      </c>
      <c r="N125" s="56" t="str">
        <f>'Womens Leaderboard Round 1'!N125</f>
        <v/>
      </c>
      <c r="O125" s="56" t="str">
        <f>'Womens Leaderboard Round 1'!O125</f>
        <v/>
      </c>
      <c r="P125" s="56" t="str">
        <f>'Womens Leaderboard Round 1'!P125</f>
        <v/>
      </c>
      <c r="Q125" s="56" t="str">
        <f>'Womens Leaderboard Round 1'!Q125</f>
        <v/>
      </c>
      <c r="R125" s="56" t="str">
        <f>'Womens Leaderboard Round 1'!R125</f>
        <v/>
      </c>
      <c r="S125" s="56" t="str">
        <f>'Womens Leaderboard Round 1'!S125</f>
        <v/>
      </c>
      <c r="T125" s="56" t="str">
        <f>'Womens Leaderboard Round 1'!T125</f>
        <v/>
      </c>
      <c r="U125" s="56" t="str">
        <f>'Womens Leaderboard Round 1'!U125</f>
        <v/>
      </c>
      <c r="V125" s="56" t="str">
        <f>'Womens Leaderboard Round 1'!V125</f>
        <v/>
      </c>
      <c r="W125" s="56" t="str">
        <f>'Womens Leaderboard Round 1'!W125</f>
        <v/>
      </c>
      <c r="AA125" s="51" t="str">
        <f t="shared" si="1"/>
        <v/>
      </c>
      <c r="AB125" s="51" t="str">
        <f t="shared" si="2"/>
        <v/>
      </c>
    </row>
    <row r="126">
      <c r="A126" s="54">
        <f>'Leaderboard Round 1'!A126</f>
        <v>124</v>
      </c>
      <c r="B126" s="56" t="str">
        <f>'Womens Leaderboard Round 1'!B126</f>
        <v/>
      </c>
      <c r="C126" s="56" t="str">
        <f>'Womens Leaderboard Round 1'!C126</f>
        <v/>
      </c>
      <c r="D126" s="56" t="str">
        <f>'Womens Leaderboard Round 1'!D126</f>
        <v/>
      </c>
      <c r="E126" s="56" t="str">
        <f>'Womens Leaderboard Round 1'!E126</f>
        <v/>
      </c>
      <c r="F126" s="56" t="str">
        <f>'Womens Leaderboard Round 1'!F126</f>
        <v/>
      </c>
      <c r="G126" s="56" t="str">
        <f>'Womens Leaderboard Round 1'!G126</f>
        <v/>
      </c>
      <c r="H126" s="56" t="str">
        <f>'Womens Leaderboard Round 1'!H126</f>
        <v/>
      </c>
      <c r="I126" s="56" t="str">
        <f>'Womens Leaderboard Round 1'!I126</f>
        <v/>
      </c>
      <c r="J126" s="56" t="str">
        <f>'Womens Leaderboard Round 1'!J126</f>
        <v/>
      </c>
      <c r="K126" s="56" t="str">
        <f>'Womens Leaderboard Round 1'!K126</f>
        <v/>
      </c>
      <c r="L126" s="56" t="str">
        <f>'Womens Leaderboard Round 1'!L126</f>
        <v/>
      </c>
      <c r="M126" s="56" t="str">
        <f>'Womens Leaderboard Round 1'!M126</f>
        <v/>
      </c>
      <c r="N126" s="56" t="str">
        <f>'Womens Leaderboard Round 1'!N126</f>
        <v/>
      </c>
      <c r="O126" s="56" t="str">
        <f>'Womens Leaderboard Round 1'!O126</f>
        <v/>
      </c>
      <c r="P126" s="56" t="str">
        <f>'Womens Leaderboard Round 1'!P126</f>
        <v/>
      </c>
      <c r="Q126" s="56" t="str">
        <f>'Womens Leaderboard Round 1'!Q126</f>
        <v/>
      </c>
      <c r="R126" s="56" t="str">
        <f>'Womens Leaderboard Round 1'!R126</f>
        <v/>
      </c>
      <c r="S126" s="56" t="str">
        <f>'Womens Leaderboard Round 1'!S126</f>
        <v/>
      </c>
      <c r="T126" s="56" t="str">
        <f>'Womens Leaderboard Round 1'!T126</f>
        <v/>
      </c>
      <c r="U126" s="56" t="str">
        <f>'Womens Leaderboard Round 1'!U126</f>
        <v/>
      </c>
      <c r="V126" s="56" t="str">
        <f>'Womens Leaderboard Round 1'!V126</f>
        <v/>
      </c>
      <c r="W126" s="56" t="str">
        <f>'Womens Leaderboard Round 1'!W126</f>
        <v/>
      </c>
      <c r="AA126" s="51" t="str">
        <f t="shared" si="1"/>
        <v/>
      </c>
      <c r="AB126" s="51" t="str">
        <f t="shared" si="2"/>
        <v/>
      </c>
    </row>
    <row r="127">
      <c r="A127" s="54">
        <f>'Leaderboard Round 1'!A127</f>
        <v>125</v>
      </c>
      <c r="B127" s="56" t="str">
        <f>'Womens Leaderboard Round 1'!B127</f>
        <v/>
      </c>
      <c r="C127" s="56" t="str">
        <f>'Womens Leaderboard Round 1'!C127</f>
        <v/>
      </c>
      <c r="D127" s="56" t="str">
        <f>'Womens Leaderboard Round 1'!D127</f>
        <v/>
      </c>
      <c r="E127" s="56" t="str">
        <f>'Womens Leaderboard Round 1'!E127</f>
        <v/>
      </c>
      <c r="F127" s="56" t="str">
        <f>'Womens Leaderboard Round 1'!F127</f>
        <v/>
      </c>
      <c r="G127" s="56" t="str">
        <f>'Womens Leaderboard Round 1'!G127</f>
        <v/>
      </c>
      <c r="H127" s="56" t="str">
        <f>'Womens Leaderboard Round 1'!H127</f>
        <v/>
      </c>
      <c r="I127" s="56" t="str">
        <f>'Womens Leaderboard Round 1'!I127</f>
        <v/>
      </c>
      <c r="J127" s="56" t="str">
        <f>'Womens Leaderboard Round 1'!J127</f>
        <v/>
      </c>
      <c r="K127" s="56" t="str">
        <f>'Womens Leaderboard Round 1'!K127</f>
        <v/>
      </c>
      <c r="L127" s="56" t="str">
        <f>'Womens Leaderboard Round 1'!L127</f>
        <v/>
      </c>
      <c r="M127" s="56" t="str">
        <f>'Womens Leaderboard Round 1'!M127</f>
        <v/>
      </c>
      <c r="N127" s="56" t="str">
        <f>'Womens Leaderboard Round 1'!N127</f>
        <v/>
      </c>
      <c r="O127" s="56" t="str">
        <f>'Womens Leaderboard Round 1'!O127</f>
        <v/>
      </c>
      <c r="P127" s="56" t="str">
        <f>'Womens Leaderboard Round 1'!P127</f>
        <v/>
      </c>
      <c r="Q127" s="56" t="str">
        <f>'Womens Leaderboard Round 1'!Q127</f>
        <v/>
      </c>
      <c r="R127" s="56" t="str">
        <f>'Womens Leaderboard Round 1'!R127</f>
        <v/>
      </c>
      <c r="S127" s="56" t="str">
        <f>'Womens Leaderboard Round 1'!S127</f>
        <v/>
      </c>
      <c r="T127" s="56" t="str">
        <f>'Womens Leaderboard Round 1'!T127</f>
        <v/>
      </c>
      <c r="U127" s="56" t="str">
        <f>'Womens Leaderboard Round 1'!U127</f>
        <v/>
      </c>
      <c r="V127" s="56" t="str">
        <f>'Womens Leaderboard Round 1'!V127</f>
        <v/>
      </c>
      <c r="W127" s="56" t="str">
        <f>'Womens Leaderboard Round 1'!W127</f>
        <v/>
      </c>
      <c r="AA127" s="51" t="str">
        <f t="shared" si="1"/>
        <v/>
      </c>
      <c r="AB127" s="51" t="str">
        <f t="shared" si="2"/>
        <v/>
      </c>
    </row>
    <row r="128">
      <c r="A128" s="54">
        <f>'Leaderboard Round 1'!A128</f>
        <v>126</v>
      </c>
      <c r="B128" s="56" t="str">
        <f>'Womens Leaderboard Round 1'!B128</f>
        <v/>
      </c>
      <c r="C128" s="56" t="str">
        <f>'Womens Leaderboard Round 1'!C128</f>
        <v/>
      </c>
      <c r="D128" s="56" t="str">
        <f>'Womens Leaderboard Round 1'!D128</f>
        <v/>
      </c>
      <c r="E128" s="56" t="str">
        <f>'Womens Leaderboard Round 1'!E128</f>
        <v/>
      </c>
      <c r="F128" s="56" t="str">
        <f>'Womens Leaderboard Round 1'!F128</f>
        <v/>
      </c>
      <c r="G128" s="56" t="str">
        <f>'Womens Leaderboard Round 1'!G128</f>
        <v/>
      </c>
      <c r="H128" s="56" t="str">
        <f>'Womens Leaderboard Round 1'!H128</f>
        <v/>
      </c>
      <c r="I128" s="56" t="str">
        <f>'Womens Leaderboard Round 1'!I128</f>
        <v/>
      </c>
      <c r="J128" s="56" t="str">
        <f>'Womens Leaderboard Round 1'!J128</f>
        <v/>
      </c>
      <c r="K128" s="56" t="str">
        <f>'Womens Leaderboard Round 1'!K128</f>
        <v/>
      </c>
      <c r="L128" s="56" t="str">
        <f>'Womens Leaderboard Round 1'!L128</f>
        <v/>
      </c>
      <c r="M128" s="56" t="str">
        <f>'Womens Leaderboard Round 1'!M128</f>
        <v/>
      </c>
      <c r="N128" s="56" t="str">
        <f>'Womens Leaderboard Round 1'!N128</f>
        <v/>
      </c>
      <c r="O128" s="56" t="str">
        <f>'Womens Leaderboard Round 1'!O128</f>
        <v/>
      </c>
      <c r="P128" s="56" t="str">
        <f>'Womens Leaderboard Round 1'!P128</f>
        <v/>
      </c>
      <c r="Q128" s="56" t="str">
        <f>'Womens Leaderboard Round 1'!Q128</f>
        <v/>
      </c>
      <c r="R128" s="56" t="str">
        <f>'Womens Leaderboard Round 1'!R128</f>
        <v/>
      </c>
      <c r="S128" s="56" t="str">
        <f>'Womens Leaderboard Round 1'!S128</f>
        <v/>
      </c>
      <c r="T128" s="56" t="str">
        <f>'Womens Leaderboard Round 1'!T128</f>
        <v/>
      </c>
      <c r="U128" s="56" t="str">
        <f>'Womens Leaderboard Round 1'!U128</f>
        <v/>
      </c>
      <c r="V128" s="56" t="str">
        <f>'Womens Leaderboard Round 1'!V128</f>
        <v/>
      </c>
      <c r="W128" s="56" t="str">
        <f>'Womens Leaderboard Round 1'!W128</f>
        <v/>
      </c>
      <c r="AA128" s="51" t="str">
        <f t="shared" si="1"/>
        <v/>
      </c>
      <c r="AB128" s="51" t="str">
        <f t="shared" si="2"/>
        <v/>
      </c>
    </row>
    <row r="129">
      <c r="A129" s="54">
        <f>'Leaderboard Round 1'!A129</f>
        <v>127</v>
      </c>
      <c r="B129" s="56" t="str">
        <f>'Womens Leaderboard Round 1'!B129</f>
        <v/>
      </c>
      <c r="C129" s="56" t="str">
        <f>'Womens Leaderboard Round 1'!C129</f>
        <v/>
      </c>
      <c r="D129" s="56" t="str">
        <f>'Womens Leaderboard Round 1'!D129</f>
        <v/>
      </c>
      <c r="E129" s="56" t="str">
        <f>'Womens Leaderboard Round 1'!E129</f>
        <v/>
      </c>
      <c r="F129" s="56" t="str">
        <f>'Womens Leaderboard Round 1'!F129</f>
        <v/>
      </c>
      <c r="G129" s="56" t="str">
        <f>'Womens Leaderboard Round 1'!G129</f>
        <v/>
      </c>
      <c r="H129" s="56" t="str">
        <f>'Womens Leaderboard Round 1'!H129</f>
        <v/>
      </c>
      <c r="I129" s="56" t="str">
        <f>'Womens Leaderboard Round 1'!I129</f>
        <v/>
      </c>
      <c r="J129" s="56" t="str">
        <f>'Womens Leaderboard Round 1'!J129</f>
        <v/>
      </c>
      <c r="K129" s="56" t="str">
        <f>'Womens Leaderboard Round 1'!K129</f>
        <v/>
      </c>
      <c r="L129" s="56" t="str">
        <f>'Womens Leaderboard Round 1'!L129</f>
        <v/>
      </c>
      <c r="M129" s="56" t="str">
        <f>'Womens Leaderboard Round 1'!M129</f>
        <v/>
      </c>
      <c r="N129" s="56" t="str">
        <f>'Womens Leaderboard Round 1'!N129</f>
        <v/>
      </c>
      <c r="O129" s="56" t="str">
        <f>'Womens Leaderboard Round 1'!O129</f>
        <v/>
      </c>
      <c r="P129" s="56" t="str">
        <f>'Womens Leaderboard Round 1'!P129</f>
        <v/>
      </c>
      <c r="Q129" s="56" t="str">
        <f>'Womens Leaderboard Round 1'!Q129</f>
        <v/>
      </c>
      <c r="R129" s="56" t="str">
        <f>'Womens Leaderboard Round 1'!R129</f>
        <v/>
      </c>
      <c r="S129" s="56" t="str">
        <f>'Womens Leaderboard Round 1'!S129</f>
        <v/>
      </c>
      <c r="T129" s="56" t="str">
        <f>'Womens Leaderboard Round 1'!T129</f>
        <v/>
      </c>
      <c r="U129" s="56" t="str">
        <f>'Womens Leaderboard Round 1'!U129</f>
        <v/>
      </c>
      <c r="V129" s="56" t="str">
        <f>'Womens Leaderboard Round 1'!V129</f>
        <v/>
      </c>
      <c r="W129" s="56" t="str">
        <f>'Womens Leaderboard Round 1'!W129</f>
        <v/>
      </c>
      <c r="AA129" s="51" t="str">
        <f t="shared" si="1"/>
        <v/>
      </c>
      <c r="AB129" s="51" t="str">
        <f t="shared" si="2"/>
        <v/>
      </c>
    </row>
    <row r="130">
      <c r="A130" s="54">
        <f>'Leaderboard Round 1'!A130</f>
        <v>128</v>
      </c>
      <c r="B130" s="56" t="str">
        <f>'Womens Leaderboard Round 1'!B130</f>
        <v/>
      </c>
      <c r="C130" s="56" t="str">
        <f>'Womens Leaderboard Round 1'!C130</f>
        <v/>
      </c>
      <c r="D130" s="56" t="str">
        <f>'Womens Leaderboard Round 1'!D130</f>
        <v/>
      </c>
      <c r="E130" s="56" t="str">
        <f>'Womens Leaderboard Round 1'!E130</f>
        <v/>
      </c>
      <c r="F130" s="56" t="str">
        <f>'Womens Leaderboard Round 1'!F130</f>
        <v/>
      </c>
      <c r="G130" s="56" t="str">
        <f>'Womens Leaderboard Round 1'!G130</f>
        <v/>
      </c>
      <c r="H130" s="56" t="str">
        <f>'Womens Leaderboard Round 1'!H130</f>
        <v/>
      </c>
      <c r="I130" s="56" t="str">
        <f>'Womens Leaderboard Round 1'!I130</f>
        <v/>
      </c>
      <c r="J130" s="56" t="str">
        <f>'Womens Leaderboard Round 1'!J130</f>
        <v/>
      </c>
      <c r="K130" s="56" t="str">
        <f>'Womens Leaderboard Round 1'!K130</f>
        <v/>
      </c>
      <c r="L130" s="56" t="str">
        <f>'Womens Leaderboard Round 1'!L130</f>
        <v/>
      </c>
      <c r="M130" s="56" t="str">
        <f>'Womens Leaderboard Round 1'!M130</f>
        <v/>
      </c>
      <c r="N130" s="56" t="str">
        <f>'Womens Leaderboard Round 1'!N130</f>
        <v/>
      </c>
      <c r="O130" s="56" t="str">
        <f>'Womens Leaderboard Round 1'!O130</f>
        <v/>
      </c>
      <c r="P130" s="56" t="str">
        <f>'Womens Leaderboard Round 1'!P130</f>
        <v/>
      </c>
      <c r="Q130" s="56" t="str">
        <f>'Womens Leaderboard Round 1'!Q130</f>
        <v/>
      </c>
      <c r="R130" s="56" t="str">
        <f>'Womens Leaderboard Round 1'!R130</f>
        <v/>
      </c>
      <c r="S130" s="56" t="str">
        <f>'Womens Leaderboard Round 1'!S130</f>
        <v/>
      </c>
      <c r="T130" s="56" t="str">
        <f>'Womens Leaderboard Round 1'!T130</f>
        <v/>
      </c>
      <c r="U130" s="56" t="str">
        <f>'Womens Leaderboard Round 1'!U130</f>
        <v/>
      </c>
      <c r="V130" s="56" t="str">
        <f>'Womens Leaderboard Round 1'!V130</f>
        <v/>
      </c>
      <c r="W130" s="56" t="str">
        <f>'Womens Leaderboard Round 1'!W130</f>
        <v/>
      </c>
      <c r="AA130" s="51" t="str">
        <f t="shared" si="1"/>
        <v/>
      </c>
      <c r="AB130" s="51" t="str">
        <f t="shared" si="2"/>
        <v/>
      </c>
    </row>
    <row r="131">
      <c r="A131" s="54">
        <f>'Leaderboard Round 1'!A131</f>
        <v>129</v>
      </c>
      <c r="B131" s="56" t="str">
        <f>'Womens Leaderboard Round 1'!B131</f>
        <v/>
      </c>
      <c r="C131" s="56" t="str">
        <f>'Womens Leaderboard Round 1'!C131</f>
        <v/>
      </c>
      <c r="D131" s="56" t="str">
        <f>'Womens Leaderboard Round 1'!D131</f>
        <v/>
      </c>
      <c r="E131" s="56" t="str">
        <f>'Womens Leaderboard Round 1'!E131</f>
        <v/>
      </c>
      <c r="F131" s="56" t="str">
        <f>'Womens Leaderboard Round 1'!F131</f>
        <v/>
      </c>
      <c r="G131" s="56" t="str">
        <f>'Womens Leaderboard Round 1'!G131</f>
        <v/>
      </c>
      <c r="H131" s="56" t="str">
        <f>'Womens Leaderboard Round 1'!H131</f>
        <v/>
      </c>
      <c r="I131" s="56" t="str">
        <f>'Womens Leaderboard Round 1'!I131</f>
        <v/>
      </c>
      <c r="J131" s="56" t="str">
        <f>'Womens Leaderboard Round 1'!J131</f>
        <v/>
      </c>
      <c r="K131" s="56" t="str">
        <f>'Womens Leaderboard Round 1'!K131</f>
        <v/>
      </c>
      <c r="L131" s="56" t="str">
        <f>'Womens Leaderboard Round 1'!L131</f>
        <v/>
      </c>
      <c r="M131" s="56" t="str">
        <f>'Womens Leaderboard Round 1'!M131</f>
        <v/>
      </c>
      <c r="N131" s="56" t="str">
        <f>'Womens Leaderboard Round 1'!N131</f>
        <v/>
      </c>
      <c r="O131" s="56" t="str">
        <f>'Womens Leaderboard Round 1'!O131</f>
        <v/>
      </c>
      <c r="P131" s="56" t="str">
        <f>'Womens Leaderboard Round 1'!P131</f>
        <v/>
      </c>
      <c r="Q131" s="56" t="str">
        <f>'Womens Leaderboard Round 1'!Q131</f>
        <v/>
      </c>
      <c r="R131" s="56" t="str">
        <f>'Womens Leaderboard Round 1'!R131</f>
        <v/>
      </c>
      <c r="S131" s="56" t="str">
        <f>'Womens Leaderboard Round 1'!S131</f>
        <v/>
      </c>
      <c r="T131" s="56" t="str">
        <f>'Womens Leaderboard Round 1'!T131</f>
        <v/>
      </c>
      <c r="U131" s="56" t="str">
        <f>'Womens Leaderboard Round 1'!U131</f>
        <v/>
      </c>
      <c r="V131" s="56" t="str">
        <f>'Womens Leaderboard Round 1'!V131</f>
        <v/>
      </c>
      <c r="W131" s="56" t="str">
        <f>'Womens Leaderboard Round 1'!W131</f>
        <v/>
      </c>
      <c r="AA131" s="51" t="str">
        <f t="shared" si="1"/>
        <v/>
      </c>
      <c r="AB131" s="51" t="str">
        <f t="shared" si="2"/>
        <v/>
      </c>
    </row>
    <row r="132">
      <c r="A132" s="54">
        <f>'Leaderboard Round 1'!A132</f>
        <v>130</v>
      </c>
      <c r="B132" s="56" t="str">
        <f>'Womens Leaderboard Round 1'!B132</f>
        <v/>
      </c>
      <c r="C132" s="56" t="str">
        <f>'Womens Leaderboard Round 1'!C132</f>
        <v/>
      </c>
      <c r="D132" s="56" t="str">
        <f>'Womens Leaderboard Round 1'!D132</f>
        <v/>
      </c>
      <c r="E132" s="56" t="str">
        <f>'Womens Leaderboard Round 1'!E132</f>
        <v/>
      </c>
      <c r="F132" s="56" t="str">
        <f>'Womens Leaderboard Round 1'!F132</f>
        <v/>
      </c>
      <c r="G132" s="56" t="str">
        <f>'Womens Leaderboard Round 1'!G132</f>
        <v/>
      </c>
      <c r="H132" s="56" t="str">
        <f>'Womens Leaderboard Round 1'!H132</f>
        <v/>
      </c>
      <c r="I132" s="56" t="str">
        <f>'Womens Leaderboard Round 1'!I132</f>
        <v/>
      </c>
      <c r="J132" s="56" t="str">
        <f>'Womens Leaderboard Round 1'!J132</f>
        <v/>
      </c>
      <c r="K132" s="56" t="str">
        <f>'Womens Leaderboard Round 1'!K132</f>
        <v/>
      </c>
      <c r="L132" s="56" t="str">
        <f>'Womens Leaderboard Round 1'!L132</f>
        <v/>
      </c>
      <c r="M132" s="56" t="str">
        <f>'Womens Leaderboard Round 1'!M132</f>
        <v/>
      </c>
      <c r="N132" s="56" t="str">
        <f>'Womens Leaderboard Round 1'!N132</f>
        <v/>
      </c>
      <c r="O132" s="56" t="str">
        <f>'Womens Leaderboard Round 1'!O132</f>
        <v/>
      </c>
      <c r="P132" s="56" t="str">
        <f>'Womens Leaderboard Round 1'!P132</f>
        <v/>
      </c>
      <c r="Q132" s="56" t="str">
        <f>'Womens Leaderboard Round 1'!Q132</f>
        <v/>
      </c>
      <c r="R132" s="56" t="str">
        <f>'Womens Leaderboard Round 1'!R132</f>
        <v/>
      </c>
      <c r="S132" s="56" t="str">
        <f>'Womens Leaderboard Round 1'!S132</f>
        <v/>
      </c>
      <c r="T132" s="56" t="str">
        <f>'Womens Leaderboard Round 1'!T132</f>
        <v/>
      </c>
      <c r="U132" s="56" t="str">
        <f>'Womens Leaderboard Round 1'!U132</f>
        <v/>
      </c>
      <c r="V132" s="56" t="str">
        <f>'Womens Leaderboard Round 1'!V132</f>
        <v/>
      </c>
      <c r="W132" s="56" t="str">
        <f>'Womens Leaderboard Round 1'!W132</f>
        <v/>
      </c>
      <c r="AA132" s="51" t="str">
        <f t="shared" si="1"/>
        <v/>
      </c>
      <c r="AB132" s="51" t="str">
        <f t="shared" si="2"/>
        <v/>
      </c>
    </row>
    <row r="133">
      <c r="A133" s="54">
        <f>'Leaderboard Round 1'!A133</f>
        <v>131</v>
      </c>
      <c r="B133" s="56" t="str">
        <f>'Womens Leaderboard Round 1'!B133</f>
        <v/>
      </c>
      <c r="C133" s="56" t="str">
        <f>'Womens Leaderboard Round 1'!C133</f>
        <v/>
      </c>
      <c r="D133" s="56" t="str">
        <f>'Womens Leaderboard Round 1'!D133</f>
        <v/>
      </c>
      <c r="E133" s="56" t="str">
        <f>'Womens Leaderboard Round 1'!E133</f>
        <v/>
      </c>
      <c r="F133" s="56" t="str">
        <f>'Womens Leaderboard Round 1'!F133</f>
        <v/>
      </c>
      <c r="G133" s="56" t="str">
        <f>'Womens Leaderboard Round 1'!G133</f>
        <v/>
      </c>
      <c r="H133" s="56" t="str">
        <f>'Womens Leaderboard Round 1'!H133</f>
        <v/>
      </c>
      <c r="I133" s="56" t="str">
        <f>'Womens Leaderboard Round 1'!I133</f>
        <v/>
      </c>
      <c r="J133" s="56" t="str">
        <f>'Womens Leaderboard Round 1'!J133</f>
        <v/>
      </c>
      <c r="K133" s="56" t="str">
        <f>'Womens Leaderboard Round 1'!K133</f>
        <v/>
      </c>
      <c r="L133" s="56" t="str">
        <f>'Womens Leaderboard Round 1'!L133</f>
        <v/>
      </c>
      <c r="M133" s="56" t="str">
        <f>'Womens Leaderboard Round 1'!M133</f>
        <v/>
      </c>
      <c r="N133" s="56" t="str">
        <f>'Womens Leaderboard Round 1'!N133</f>
        <v/>
      </c>
      <c r="O133" s="56" t="str">
        <f>'Womens Leaderboard Round 1'!O133</f>
        <v/>
      </c>
      <c r="P133" s="56" t="str">
        <f>'Womens Leaderboard Round 1'!P133</f>
        <v/>
      </c>
      <c r="Q133" s="56" t="str">
        <f>'Womens Leaderboard Round 1'!Q133</f>
        <v/>
      </c>
      <c r="R133" s="56" t="str">
        <f>'Womens Leaderboard Round 1'!R133</f>
        <v/>
      </c>
      <c r="S133" s="56" t="str">
        <f>'Womens Leaderboard Round 1'!S133</f>
        <v/>
      </c>
      <c r="T133" s="56" t="str">
        <f>'Womens Leaderboard Round 1'!T133</f>
        <v/>
      </c>
      <c r="U133" s="56" t="str">
        <f>'Womens Leaderboard Round 1'!U133</f>
        <v/>
      </c>
      <c r="V133" s="56" t="str">
        <f>'Womens Leaderboard Round 1'!V133</f>
        <v/>
      </c>
      <c r="W133" s="56" t="str">
        <f>'Womens Leaderboard Round 1'!W133</f>
        <v/>
      </c>
      <c r="AA133" s="51" t="str">
        <f t="shared" si="1"/>
        <v/>
      </c>
      <c r="AB133" s="51" t="str">
        <f t="shared" si="2"/>
        <v/>
      </c>
    </row>
    <row r="134">
      <c r="A134" s="54">
        <f>'Leaderboard Round 1'!A134</f>
        <v>132</v>
      </c>
      <c r="B134" s="56" t="str">
        <f>'Womens Leaderboard Round 1'!B134</f>
        <v/>
      </c>
      <c r="C134" s="56" t="str">
        <f>'Womens Leaderboard Round 1'!C134</f>
        <v/>
      </c>
      <c r="D134" s="56" t="str">
        <f>'Womens Leaderboard Round 1'!D134</f>
        <v/>
      </c>
      <c r="E134" s="56" t="str">
        <f>'Womens Leaderboard Round 1'!E134</f>
        <v/>
      </c>
      <c r="F134" s="56" t="str">
        <f>'Womens Leaderboard Round 1'!F134</f>
        <v/>
      </c>
      <c r="G134" s="56" t="str">
        <f>'Womens Leaderboard Round 1'!G134</f>
        <v/>
      </c>
      <c r="H134" s="56" t="str">
        <f>'Womens Leaderboard Round 1'!H134</f>
        <v/>
      </c>
      <c r="I134" s="56" t="str">
        <f>'Womens Leaderboard Round 1'!I134</f>
        <v/>
      </c>
      <c r="J134" s="56" t="str">
        <f>'Womens Leaderboard Round 1'!J134</f>
        <v/>
      </c>
      <c r="K134" s="56" t="str">
        <f>'Womens Leaderboard Round 1'!K134</f>
        <v/>
      </c>
      <c r="L134" s="56" t="str">
        <f>'Womens Leaderboard Round 1'!L134</f>
        <v/>
      </c>
      <c r="M134" s="56" t="str">
        <f>'Womens Leaderboard Round 1'!M134</f>
        <v/>
      </c>
      <c r="N134" s="56" t="str">
        <f>'Womens Leaderboard Round 1'!N134</f>
        <v/>
      </c>
      <c r="O134" s="56" t="str">
        <f>'Womens Leaderboard Round 1'!O134</f>
        <v/>
      </c>
      <c r="P134" s="56" t="str">
        <f>'Womens Leaderboard Round 1'!P134</f>
        <v/>
      </c>
      <c r="Q134" s="56" t="str">
        <f>'Womens Leaderboard Round 1'!Q134</f>
        <v/>
      </c>
      <c r="R134" s="56" t="str">
        <f>'Womens Leaderboard Round 1'!R134</f>
        <v/>
      </c>
      <c r="S134" s="56" t="str">
        <f>'Womens Leaderboard Round 1'!S134</f>
        <v/>
      </c>
      <c r="T134" s="56" t="str">
        <f>'Womens Leaderboard Round 1'!T134</f>
        <v/>
      </c>
      <c r="U134" s="56" t="str">
        <f>'Womens Leaderboard Round 1'!U134</f>
        <v/>
      </c>
      <c r="V134" s="56" t="str">
        <f>'Womens Leaderboard Round 1'!V134</f>
        <v/>
      </c>
      <c r="W134" s="56" t="str">
        <f>'Womens Leaderboard Round 1'!W134</f>
        <v/>
      </c>
      <c r="AA134" s="51" t="str">
        <f t="shared" si="1"/>
        <v/>
      </c>
      <c r="AB134" s="51" t="str">
        <f t="shared" si="2"/>
        <v/>
      </c>
    </row>
    <row r="135">
      <c r="A135" s="54">
        <f>'Leaderboard Round 1'!A135</f>
        <v>133</v>
      </c>
      <c r="B135" s="56" t="str">
        <f>'Womens Leaderboard Round 1'!B135</f>
        <v/>
      </c>
      <c r="C135" s="56" t="str">
        <f>'Womens Leaderboard Round 1'!C135</f>
        <v/>
      </c>
      <c r="D135" s="56" t="str">
        <f>'Womens Leaderboard Round 1'!D135</f>
        <v/>
      </c>
      <c r="E135" s="56" t="str">
        <f>'Womens Leaderboard Round 1'!E135</f>
        <v/>
      </c>
      <c r="F135" s="56" t="str">
        <f>'Womens Leaderboard Round 1'!F135</f>
        <v/>
      </c>
      <c r="G135" s="56" t="str">
        <f>'Womens Leaderboard Round 1'!G135</f>
        <v/>
      </c>
      <c r="H135" s="56" t="str">
        <f>'Womens Leaderboard Round 1'!H135</f>
        <v/>
      </c>
      <c r="I135" s="56" t="str">
        <f>'Womens Leaderboard Round 1'!I135</f>
        <v/>
      </c>
      <c r="J135" s="56" t="str">
        <f>'Womens Leaderboard Round 1'!J135</f>
        <v/>
      </c>
      <c r="K135" s="56" t="str">
        <f>'Womens Leaderboard Round 1'!K135</f>
        <v/>
      </c>
      <c r="L135" s="56" t="str">
        <f>'Womens Leaderboard Round 1'!L135</f>
        <v/>
      </c>
      <c r="M135" s="56" t="str">
        <f>'Womens Leaderboard Round 1'!M135</f>
        <v/>
      </c>
      <c r="N135" s="56" t="str">
        <f>'Womens Leaderboard Round 1'!N135</f>
        <v/>
      </c>
      <c r="O135" s="56" t="str">
        <f>'Womens Leaderboard Round 1'!O135</f>
        <v/>
      </c>
      <c r="P135" s="56" t="str">
        <f>'Womens Leaderboard Round 1'!P135</f>
        <v/>
      </c>
      <c r="Q135" s="56" t="str">
        <f>'Womens Leaderboard Round 1'!Q135</f>
        <v/>
      </c>
      <c r="R135" s="56" t="str">
        <f>'Womens Leaderboard Round 1'!R135</f>
        <v/>
      </c>
      <c r="S135" s="56" t="str">
        <f>'Womens Leaderboard Round 1'!S135</f>
        <v/>
      </c>
      <c r="T135" s="56" t="str">
        <f>'Womens Leaderboard Round 1'!T135</f>
        <v/>
      </c>
      <c r="U135" s="56" t="str">
        <f>'Womens Leaderboard Round 1'!U135</f>
        <v/>
      </c>
      <c r="V135" s="56" t="str">
        <f>'Womens Leaderboard Round 1'!V135</f>
        <v/>
      </c>
      <c r="W135" s="56" t="str">
        <f>'Womens Leaderboard Round 1'!W135</f>
        <v/>
      </c>
      <c r="AA135" s="51" t="str">
        <f t="shared" si="1"/>
        <v/>
      </c>
      <c r="AB135" s="51" t="str">
        <f t="shared" si="2"/>
        <v/>
      </c>
    </row>
    <row r="136">
      <c r="A136" s="54">
        <f>'Leaderboard Round 1'!A136</f>
        <v>134</v>
      </c>
      <c r="B136" s="56" t="str">
        <f>'Womens Leaderboard Round 1'!B136</f>
        <v/>
      </c>
      <c r="C136" s="56" t="str">
        <f>'Womens Leaderboard Round 1'!C136</f>
        <v/>
      </c>
      <c r="D136" s="56" t="str">
        <f>'Womens Leaderboard Round 1'!D136</f>
        <v/>
      </c>
      <c r="E136" s="56" t="str">
        <f>'Womens Leaderboard Round 1'!E136</f>
        <v/>
      </c>
      <c r="F136" s="56" t="str">
        <f>'Womens Leaderboard Round 1'!F136</f>
        <v/>
      </c>
      <c r="G136" s="56" t="str">
        <f>'Womens Leaderboard Round 1'!G136</f>
        <v/>
      </c>
      <c r="H136" s="56" t="str">
        <f>'Womens Leaderboard Round 1'!H136</f>
        <v/>
      </c>
      <c r="I136" s="56" t="str">
        <f>'Womens Leaderboard Round 1'!I136</f>
        <v/>
      </c>
      <c r="J136" s="56" t="str">
        <f>'Womens Leaderboard Round 1'!J136</f>
        <v/>
      </c>
      <c r="K136" s="56" t="str">
        <f>'Womens Leaderboard Round 1'!K136</f>
        <v/>
      </c>
      <c r="L136" s="56" t="str">
        <f>'Womens Leaderboard Round 1'!L136</f>
        <v/>
      </c>
      <c r="M136" s="56" t="str">
        <f>'Womens Leaderboard Round 1'!M136</f>
        <v/>
      </c>
      <c r="N136" s="56" t="str">
        <f>'Womens Leaderboard Round 1'!N136</f>
        <v/>
      </c>
      <c r="O136" s="56" t="str">
        <f>'Womens Leaderboard Round 1'!O136</f>
        <v/>
      </c>
      <c r="P136" s="56" t="str">
        <f>'Womens Leaderboard Round 1'!P136</f>
        <v/>
      </c>
      <c r="Q136" s="56" t="str">
        <f>'Womens Leaderboard Round 1'!Q136</f>
        <v/>
      </c>
      <c r="R136" s="56" t="str">
        <f>'Womens Leaderboard Round 1'!R136</f>
        <v/>
      </c>
      <c r="S136" s="56" t="str">
        <f>'Womens Leaderboard Round 1'!S136</f>
        <v/>
      </c>
      <c r="T136" s="56" t="str">
        <f>'Womens Leaderboard Round 1'!T136</f>
        <v/>
      </c>
      <c r="U136" s="56" t="str">
        <f>'Womens Leaderboard Round 1'!U136</f>
        <v/>
      </c>
      <c r="V136" s="56" t="str">
        <f>'Womens Leaderboard Round 1'!V136</f>
        <v/>
      </c>
      <c r="W136" s="56" t="str">
        <f>'Womens Leaderboard Round 1'!W136</f>
        <v/>
      </c>
      <c r="AA136" s="51" t="str">
        <f t="shared" si="1"/>
        <v/>
      </c>
      <c r="AB136" s="51" t="str">
        <f t="shared" si="2"/>
        <v/>
      </c>
    </row>
    <row r="137">
      <c r="A137" s="54">
        <f>'Leaderboard Round 1'!A137</f>
        <v>135</v>
      </c>
      <c r="B137" s="56" t="str">
        <f>'Womens Leaderboard Round 1'!B137</f>
        <v/>
      </c>
      <c r="C137" s="56" t="str">
        <f>'Womens Leaderboard Round 1'!C137</f>
        <v/>
      </c>
      <c r="D137" s="56" t="str">
        <f>'Womens Leaderboard Round 1'!D137</f>
        <v/>
      </c>
      <c r="E137" s="56" t="str">
        <f>'Womens Leaderboard Round 1'!E137</f>
        <v/>
      </c>
      <c r="F137" s="56" t="str">
        <f>'Womens Leaderboard Round 1'!F137</f>
        <v/>
      </c>
      <c r="G137" s="56" t="str">
        <f>'Womens Leaderboard Round 1'!G137</f>
        <v/>
      </c>
      <c r="H137" s="56" t="str">
        <f>'Womens Leaderboard Round 1'!H137</f>
        <v/>
      </c>
      <c r="I137" s="56" t="str">
        <f>'Womens Leaderboard Round 1'!I137</f>
        <v/>
      </c>
      <c r="J137" s="56" t="str">
        <f>'Womens Leaderboard Round 1'!J137</f>
        <v/>
      </c>
      <c r="K137" s="56" t="str">
        <f>'Womens Leaderboard Round 1'!K137</f>
        <v/>
      </c>
      <c r="L137" s="56" t="str">
        <f>'Womens Leaderboard Round 1'!L137</f>
        <v/>
      </c>
      <c r="M137" s="56" t="str">
        <f>'Womens Leaderboard Round 1'!M137</f>
        <v/>
      </c>
      <c r="N137" s="56" t="str">
        <f>'Womens Leaderboard Round 1'!N137</f>
        <v/>
      </c>
      <c r="O137" s="56" t="str">
        <f>'Womens Leaderboard Round 1'!O137</f>
        <v/>
      </c>
      <c r="P137" s="56" t="str">
        <f>'Womens Leaderboard Round 1'!P137</f>
        <v/>
      </c>
      <c r="Q137" s="56" t="str">
        <f>'Womens Leaderboard Round 1'!Q137</f>
        <v/>
      </c>
      <c r="R137" s="56" t="str">
        <f>'Womens Leaderboard Round 1'!R137</f>
        <v/>
      </c>
      <c r="S137" s="56" t="str">
        <f>'Womens Leaderboard Round 1'!S137</f>
        <v/>
      </c>
      <c r="T137" s="56" t="str">
        <f>'Womens Leaderboard Round 1'!T137</f>
        <v/>
      </c>
      <c r="U137" s="56" t="str">
        <f>'Womens Leaderboard Round 1'!U137</f>
        <v/>
      </c>
      <c r="V137" s="56" t="str">
        <f>'Womens Leaderboard Round 1'!V137</f>
        <v/>
      </c>
      <c r="W137" s="56" t="str">
        <f>'Womens Leaderboard Round 1'!W137</f>
        <v/>
      </c>
      <c r="AA137" s="51" t="str">
        <f t="shared" si="1"/>
        <v/>
      </c>
      <c r="AB137" s="51" t="str">
        <f t="shared" si="2"/>
        <v/>
      </c>
    </row>
    <row r="138">
      <c r="A138" s="54">
        <f>'Leaderboard Round 1'!A138</f>
        <v>136</v>
      </c>
      <c r="B138" s="56" t="str">
        <f>'Womens Leaderboard Round 1'!B138</f>
        <v/>
      </c>
      <c r="C138" s="56" t="str">
        <f>'Womens Leaderboard Round 1'!C138</f>
        <v/>
      </c>
      <c r="D138" s="56" t="str">
        <f>'Womens Leaderboard Round 1'!D138</f>
        <v/>
      </c>
      <c r="E138" s="56" t="str">
        <f>'Womens Leaderboard Round 1'!E138</f>
        <v/>
      </c>
      <c r="F138" s="56" t="str">
        <f>'Womens Leaderboard Round 1'!F138</f>
        <v/>
      </c>
      <c r="G138" s="56" t="str">
        <f>'Womens Leaderboard Round 1'!G138</f>
        <v/>
      </c>
      <c r="H138" s="56" t="str">
        <f>'Womens Leaderboard Round 1'!H138</f>
        <v/>
      </c>
      <c r="I138" s="56" t="str">
        <f>'Womens Leaderboard Round 1'!I138</f>
        <v/>
      </c>
      <c r="J138" s="56" t="str">
        <f>'Womens Leaderboard Round 1'!J138</f>
        <v/>
      </c>
      <c r="K138" s="56" t="str">
        <f>'Womens Leaderboard Round 1'!K138</f>
        <v/>
      </c>
      <c r="L138" s="56" t="str">
        <f>'Womens Leaderboard Round 1'!L138</f>
        <v/>
      </c>
      <c r="M138" s="56" t="str">
        <f>'Womens Leaderboard Round 1'!M138</f>
        <v/>
      </c>
      <c r="N138" s="56" t="str">
        <f>'Womens Leaderboard Round 1'!N138</f>
        <v/>
      </c>
      <c r="O138" s="56" t="str">
        <f>'Womens Leaderboard Round 1'!O138</f>
        <v/>
      </c>
      <c r="P138" s="56" t="str">
        <f>'Womens Leaderboard Round 1'!P138</f>
        <v/>
      </c>
      <c r="Q138" s="56" t="str">
        <f>'Womens Leaderboard Round 1'!Q138</f>
        <v/>
      </c>
      <c r="R138" s="56" t="str">
        <f>'Womens Leaderboard Round 1'!R138</f>
        <v/>
      </c>
      <c r="S138" s="56" t="str">
        <f>'Womens Leaderboard Round 1'!S138</f>
        <v/>
      </c>
      <c r="T138" s="56" t="str">
        <f>'Womens Leaderboard Round 1'!T138</f>
        <v/>
      </c>
      <c r="U138" s="56" t="str">
        <f>'Womens Leaderboard Round 1'!U138</f>
        <v/>
      </c>
      <c r="V138" s="56" t="str">
        <f>'Womens Leaderboard Round 1'!V138</f>
        <v/>
      </c>
      <c r="W138" s="56" t="str">
        <f>'Womens Leaderboard Round 1'!W138</f>
        <v/>
      </c>
      <c r="AA138" s="51" t="str">
        <f t="shared" si="1"/>
        <v/>
      </c>
      <c r="AB138" s="51" t="str">
        <f t="shared" si="2"/>
        <v/>
      </c>
    </row>
    <row r="139">
      <c r="A139" s="54">
        <f>'Leaderboard Round 1'!A139</f>
        <v>137</v>
      </c>
      <c r="B139" s="56" t="str">
        <f>'Womens Leaderboard Round 1'!B139</f>
        <v/>
      </c>
      <c r="C139" s="56" t="str">
        <f>'Womens Leaderboard Round 1'!C139</f>
        <v/>
      </c>
      <c r="D139" s="56" t="str">
        <f>'Womens Leaderboard Round 1'!D139</f>
        <v/>
      </c>
      <c r="E139" s="56" t="str">
        <f>'Womens Leaderboard Round 1'!E139</f>
        <v/>
      </c>
      <c r="F139" s="56" t="str">
        <f>'Womens Leaderboard Round 1'!F139</f>
        <v/>
      </c>
      <c r="G139" s="56" t="str">
        <f>'Womens Leaderboard Round 1'!G139</f>
        <v/>
      </c>
      <c r="H139" s="56" t="str">
        <f>'Womens Leaderboard Round 1'!H139</f>
        <v/>
      </c>
      <c r="I139" s="56" t="str">
        <f>'Womens Leaderboard Round 1'!I139</f>
        <v/>
      </c>
      <c r="J139" s="56" t="str">
        <f>'Womens Leaderboard Round 1'!J139</f>
        <v/>
      </c>
      <c r="K139" s="56" t="str">
        <f>'Womens Leaderboard Round 1'!K139</f>
        <v/>
      </c>
      <c r="L139" s="56" t="str">
        <f>'Womens Leaderboard Round 1'!L139</f>
        <v/>
      </c>
      <c r="M139" s="56" t="str">
        <f>'Womens Leaderboard Round 1'!M139</f>
        <v/>
      </c>
      <c r="N139" s="56" t="str">
        <f>'Womens Leaderboard Round 1'!N139</f>
        <v/>
      </c>
      <c r="O139" s="56" t="str">
        <f>'Womens Leaderboard Round 1'!O139</f>
        <v/>
      </c>
      <c r="P139" s="56" t="str">
        <f>'Womens Leaderboard Round 1'!P139</f>
        <v/>
      </c>
      <c r="Q139" s="56" t="str">
        <f>'Womens Leaderboard Round 1'!Q139</f>
        <v/>
      </c>
      <c r="R139" s="56" t="str">
        <f>'Womens Leaderboard Round 1'!R139</f>
        <v/>
      </c>
      <c r="S139" s="56" t="str">
        <f>'Womens Leaderboard Round 1'!S139</f>
        <v/>
      </c>
      <c r="T139" s="56" t="str">
        <f>'Womens Leaderboard Round 1'!T139</f>
        <v/>
      </c>
      <c r="U139" s="56" t="str">
        <f>'Womens Leaderboard Round 1'!U139</f>
        <v/>
      </c>
      <c r="V139" s="56" t="str">
        <f>'Womens Leaderboard Round 1'!V139</f>
        <v/>
      </c>
      <c r="W139" s="56" t="str">
        <f>'Womens Leaderboard Round 1'!W139</f>
        <v/>
      </c>
      <c r="AA139" s="51" t="str">
        <f t="shared" si="1"/>
        <v/>
      </c>
      <c r="AB139" s="51" t="str">
        <f t="shared" si="2"/>
        <v/>
      </c>
    </row>
    <row r="140">
      <c r="A140" s="54">
        <f>'Leaderboard Round 1'!A140</f>
        <v>138</v>
      </c>
      <c r="B140" s="56" t="str">
        <f>'Womens Leaderboard Round 1'!B140</f>
        <v/>
      </c>
      <c r="C140" s="56" t="str">
        <f>'Womens Leaderboard Round 1'!C140</f>
        <v/>
      </c>
      <c r="D140" s="56" t="str">
        <f>'Womens Leaderboard Round 1'!D140</f>
        <v/>
      </c>
      <c r="E140" s="56" t="str">
        <f>'Womens Leaderboard Round 1'!E140</f>
        <v/>
      </c>
      <c r="F140" s="56" t="str">
        <f>'Womens Leaderboard Round 1'!F140</f>
        <v/>
      </c>
      <c r="G140" s="56" t="str">
        <f>'Womens Leaderboard Round 1'!G140</f>
        <v/>
      </c>
      <c r="H140" s="56" t="str">
        <f>'Womens Leaderboard Round 1'!H140</f>
        <v/>
      </c>
      <c r="I140" s="56" t="str">
        <f>'Womens Leaderboard Round 1'!I140</f>
        <v/>
      </c>
      <c r="J140" s="56" t="str">
        <f>'Womens Leaderboard Round 1'!J140</f>
        <v/>
      </c>
      <c r="K140" s="56" t="str">
        <f>'Womens Leaderboard Round 1'!K140</f>
        <v/>
      </c>
      <c r="L140" s="56" t="str">
        <f>'Womens Leaderboard Round 1'!L140</f>
        <v/>
      </c>
      <c r="M140" s="56" t="str">
        <f>'Womens Leaderboard Round 1'!M140</f>
        <v/>
      </c>
      <c r="N140" s="56" t="str">
        <f>'Womens Leaderboard Round 1'!N140</f>
        <v/>
      </c>
      <c r="O140" s="56" t="str">
        <f>'Womens Leaderboard Round 1'!O140</f>
        <v/>
      </c>
      <c r="P140" s="56" t="str">
        <f>'Womens Leaderboard Round 1'!P140</f>
        <v/>
      </c>
      <c r="Q140" s="56" t="str">
        <f>'Womens Leaderboard Round 1'!Q140</f>
        <v/>
      </c>
      <c r="R140" s="56" t="str">
        <f>'Womens Leaderboard Round 1'!R140</f>
        <v/>
      </c>
      <c r="S140" s="56" t="str">
        <f>'Womens Leaderboard Round 1'!S140</f>
        <v/>
      </c>
      <c r="T140" s="56" t="str">
        <f>'Womens Leaderboard Round 1'!T140</f>
        <v/>
      </c>
      <c r="U140" s="56" t="str">
        <f>'Womens Leaderboard Round 1'!U140</f>
        <v/>
      </c>
      <c r="V140" s="56" t="str">
        <f>'Womens Leaderboard Round 1'!V140</f>
        <v/>
      </c>
      <c r="W140" s="56" t="str">
        <f>'Womens Leaderboard Round 1'!W140</f>
        <v/>
      </c>
      <c r="AA140" s="51" t="str">
        <f t="shared" si="1"/>
        <v/>
      </c>
      <c r="AB140" s="51" t="str">
        <f t="shared" si="2"/>
        <v/>
      </c>
    </row>
    <row r="141">
      <c r="A141" s="54">
        <f>'Leaderboard Round 1'!A141</f>
        <v>139</v>
      </c>
      <c r="B141" s="56" t="str">
        <f>'Womens Leaderboard Round 1'!B141</f>
        <v/>
      </c>
      <c r="C141" s="56" t="str">
        <f>'Womens Leaderboard Round 1'!C141</f>
        <v/>
      </c>
      <c r="D141" s="56" t="str">
        <f>'Womens Leaderboard Round 1'!D141</f>
        <v/>
      </c>
      <c r="E141" s="56" t="str">
        <f>'Womens Leaderboard Round 1'!E141</f>
        <v/>
      </c>
      <c r="F141" s="56" t="str">
        <f>'Womens Leaderboard Round 1'!F141</f>
        <v/>
      </c>
      <c r="G141" s="56" t="str">
        <f>'Womens Leaderboard Round 1'!G141</f>
        <v/>
      </c>
      <c r="H141" s="56" t="str">
        <f>'Womens Leaderboard Round 1'!H141</f>
        <v/>
      </c>
      <c r="I141" s="56" t="str">
        <f>'Womens Leaderboard Round 1'!I141</f>
        <v/>
      </c>
      <c r="J141" s="56" t="str">
        <f>'Womens Leaderboard Round 1'!J141</f>
        <v/>
      </c>
      <c r="K141" s="56" t="str">
        <f>'Womens Leaderboard Round 1'!K141</f>
        <v/>
      </c>
      <c r="L141" s="56" t="str">
        <f>'Womens Leaderboard Round 1'!L141</f>
        <v/>
      </c>
      <c r="M141" s="56" t="str">
        <f>'Womens Leaderboard Round 1'!M141</f>
        <v/>
      </c>
      <c r="N141" s="56" t="str">
        <f>'Womens Leaderboard Round 1'!N141</f>
        <v/>
      </c>
      <c r="O141" s="56" t="str">
        <f>'Womens Leaderboard Round 1'!O141</f>
        <v/>
      </c>
      <c r="P141" s="56" t="str">
        <f>'Womens Leaderboard Round 1'!P141</f>
        <v/>
      </c>
      <c r="Q141" s="56" t="str">
        <f>'Womens Leaderboard Round 1'!Q141</f>
        <v/>
      </c>
      <c r="R141" s="56" t="str">
        <f>'Womens Leaderboard Round 1'!R141</f>
        <v/>
      </c>
      <c r="S141" s="56" t="str">
        <f>'Womens Leaderboard Round 1'!S141</f>
        <v/>
      </c>
      <c r="T141" s="56" t="str">
        <f>'Womens Leaderboard Round 1'!T141</f>
        <v/>
      </c>
      <c r="U141" s="56" t="str">
        <f>'Womens Leaderboard Round 1'!U141</f>
        <v/>
      </c>
      <c r="V141" s="56" t="str">
        <f>'Womens Leaderboard Round 1'!V141</f>
        <v/>
      </c>
      <c r="W141" s="56" t="str">
        <f>'Womens Leaderboard Round 1'!W141</f>
        <v/>
      </c>
      <c r="AA141" s="51" t="str">
        <f t="shared" si="1"/>
        <v/>
      </c>
      <c r="AB141" s="51" t="str">
        <f t="shared" si="2"/>
        <v/>
      </c>
    </row>
    <row r="142">
      <c r="A142" s="54">
        <f>'Leaderboard Round 1'!A142</f>
        <v>140</v>
      </c>
      <c r="B142" s="56" t="str">
        <f>'Womens Leaderboard Round 1'!B142</f>
        <v/>
      </c>
      <c r="C142" s="56" t="str">
        <f>'Womens Leaderboard Round 1'!C142</f>
        <v/>
      </c>
      <c r="D142" s="56" t="str">
        <f>'Womens Leaderboard Round 1'!D142</f>
        <v/>
      </c>
      <c r="E142" s="56" t="str">
        <f>'Womens Leaderboard Round 1'!E142</f>
        <v/>
      </c>
      <c r="F142" s="56" t="str">
        <f>'Womens Leaderboard Round 1'!F142</f>
        <v/>
      </c>
      <c r="G142" s="56" t="str">
        <f>'Womens Leaderboard Round 1'!G142</f>
        <v/>
      </c>
      <c r="H142" s="56" t="str">
        <f>'Womens Leaderboard Round 1'!H142</f>
        <v/>
      </c>
      <c r="I142" s="56" t="str">
        <f>'Womens Leaderboard Round 1'!I142</f>
        <v/>
      </c>
      <c r="J142" s="56" t="str">
        <f>'Womens Leaderboard Round 1'!J142</f>
        <v/>
      </c>
      <c r="K142" s="56" t="str">
        <f>'Womens Leaderboard Round 1'!K142</f>
        <v/>
      </c>
      <c r="L142" s="56" t="str">
        <f>'Womens Leaderboard Round 1'!L142</f>
        <v/>
      </c>
      <c r="M142" s="56" t="str">
        <f>'Womens Leaderboard Round 1'!M142</f>
        <v/>
      </c>
      <c r="N142" s="56" t="str">
        <f>'Womens Leaderboard Round 1'!N142</f>
        <v/>
      </c>
      <c r="O142" s="56" t="str">
        <f>'Womens Leaderboard Round 1'!O142</f>
        <v/>
      </c>
      <c r="P142" s="56" t="str">
        <f>'Womens Leaderboard Round 1'!P142</f>
        <v/>
      </c>
      <c r="Q142" s="56" t="str">
        <f>'Womens Leaderboard Round 1'!Q142</f>
        <v/>
      </c>
      <c r="R142" s="56" t="str">
        <f>'Womens Leaderboard Round 1'!R142</f>
        <v/>
      </c>
      <c r="S142" s="56" t="str">
        <f>'Womens Leaderboard Round 1'!S142</f>
        <v/>
      </c>
      <c r="T142" s="56" t="str">
        <f>'Womens Leaderboard Round 1'!T142</f>
        <v/>
      </c>
      <c r="U142" s="56" t="str">
        <f>'Womens Leaderboard Round 1'!U142</f>
        <v/>
      </c>
      <c r="V142" s="56" t="str">
        <f>'Womens Leaderboard Round 1'!V142</f>
        <v/>
      </c>
      <c r="W142" s="56" t="str">
        <f>'Womens Leaderboard Round 1'!W142</f>
        <v/>
      </c>
      <c r="AA142" s="51" t="str">
        <f t="shared" si="1"/>
        <v/>
      </c>
      <c r="AB142" s="51" t="str">
        <f t="shared" si="2"/>
        <v/>
      </c>
    </row>
    <row r="143">
      <c r="A143" s="54">
        <f>'Leaderboard Round 1'!A143</f>
        <v>141</v>
      </c>
      <c r="B143" s="56" t="str">
        <f>'Womens Leaderboard Round 1'!B143</f>
        <v/>
      </c>
      <c r="C143" s="56" t="str">
        <f>'Womens Leaderboard Round 1'!C143</f>
        <v/>
      </c>
      <c r="D143" s="56" t="str">
        <f>'Womens Leaderboard Round 1'!D143</f>
        <v/>
      </c>
      <c r="E143" s="56" t="str">
        <f>'Womens Leaderboard Round 1'!E143</f>
        <v/>
      </c>
      <c r="F143" s="56" t="str">
        <f>'Womens Leaderboard Round 1'!F143</f>
        <v/>
      </c>
      <c r="G143" s="56" t="str">
        <f>'Womens Leaderboard Round 1'!G143</f>
        <v/>
      </c>
      <c r="H143" s="56" t="str">
        <f>'Womens Leaderboard Round 1'!H143</f>
        <v/>
      </c>
      <c r="I143" s="56" t="str">
        <f>'Womens Leaderboard Round 1'!I143</f>
        <v/>
      </c>
      <c r="J143" s="56" t="str">
        <f>'Womens Leaderboard Round 1'!J143</f>
        <v/>
      </c>
      <c r="K143" s="56" t="str">
        <f>'Womens Leaderboard Round 1'!K143</f>
        <v/>
      </c>
      <c r="L143" s="56" t="str">
        <f>'Womens Leaderboard Round 1'!L143</f>
        <v/>
      </c>
      <c r="M143" s="56" t="str">
        <f>'Womens Leaderboard Round 1'!M143</f>
        <v/>
      </c>
      <c r="N143" s="56" t="str">
        <f>'Womens Leaderboard Round 1'!N143</f>
        <v/>
      </c>
      <c r="O143" s="56" t="str">
        <f>'Womens Leaderboard Round 1'!O143</f>
        <v/>
      </c>
      <c r="P143" s="56" t="str">
        <f>'Womens Leaderboard Round 1'!P143</f>
        <v/>
      </c>
      <c r="Q143" s="56" t="str">
        <f>'Womens Leaderboard Round 1'!Q143</f>
        <v/>
      </c>
      <c r="R143" s="56" t="str">
        <f>'Womens Leaderboard Round 1'!R143</f>
        <v/>
      </c>
      <c r="S143" s="56" t="str">
        <f>'Womens Leaderboard Round 1'!S143</f>
        <v/>
      </c>
      <c r="T143" s="56" t="str">
        <f>'Womens Leaderboard Round 1'!T143</f>
        <v/>
      </c>
      <c r="U143" s="56" t="str">
        <f>'Womens Leaderboard Round 1'!U143</f>
        <v/>
      </c>
      <c r="V143" s="56" t="str">
        <f>'Womens Leaderboard Round 1'!V143</f>
        <v/>
      </c>
      <c r="W143" s="56" t="str">
        <f>'Womens Leaderboard Round 1'!W143</f>
        <v/>
      </c>
      <c r="AA143" s="51" t="str">
        <f t="shared" si="1"/>
        <v/>
      </c>
      <c r="AB143" s="51" t="str">
        <f t="shared" si="2"/>
        <v/>
      </c>
    </row>
    <row r="144">
      <c r="A144" s="54">
        <f>'Leaderboard Round 1'!A144</f>
        <v>142</v>
      </c>
      <c r="B144" s="56" t="str">
        <f>'Womens Leaderboard Round 1'!B144</f>
        <v/>
      </c>
      <c r="C144" s="56" t="str">
        <f>'Womens Leaderboard Round 1'!C144</f>
        <v/>
      </c>
      <c r="D144" s="56" t="str">
        <f>'Womens Leaderboard Round 1'!D144</f>
        <v/>
      </c>
      <c r="E144" s="56" t="str">
        <f>'Womens Leaderboard Round 1'!E144</f>
        <v/>
      </c>
      <c r="F144" s="56" t="str">
        <f>'Womens Leaderboard Round 1'!F144</f>
        <v/>
      </c>
      <c r="G144" s="56" t="str">
        <f>'Womens Leaderboard Round 1'!G144</f>
        <v/>
      </c>
      <c r="H144" s="56" t="str">
        <f>'Womens Leaderboard Round 1'!H144</f>
        <v/>
      </c>
      <c r="I144" s="56" t="str">
        <f>'Womens Leaderboard Round 1'!I144</f>
        <v/>
      </c>
      <c r="J144" s="56" t="str">
        <f>'Womens Leaderboard Round 1'!J144</f>
        <v/>
      </c>
      <c r="K144" s="56" t="str">
        <f>'Womens Leaderboard Round 1'!K144</f>
        <v/>
      </c>
      <c r="L144" s="56" t="str">
        <f>'Womens Leaderboard Round 1'!L144</f>
        <v/>
      </c>
      <c r="M144" s="56" t="str">
        <f>'Womens Leaderboard Round 1'!M144</f>
        <v/>
      </c>
      <c r="N144" s="56" t="str">
        <f>'Womens Leaderboard Round 1'!N144</f>
        <v/>
      </c>
      <c r="O144" s="56" t="str">
        <f>'Womens Leaderboard Round 1'!O144</f>
        <v/>
      </c>
      <c r="P144" s="56" t="str">
        <f>'Womens Leaderboard Round 1'!P144</f>
        <v/>
      </c>
      <c r="Q144" s="56" t="str">
        <f>'Womens Leaderboard Round 1'!Q144</f>
        <v/>
      </c>
      <c r="R144" s="56" t="str">
        <f>'Womens Leaderboard Round 1'!R144</f>
        <v/>
      </c>
      <c r="S144" s="56" t="str">
        <f>'Womens Leaderboard Round 1'!S144</f>
        <v/>
      </c>
      <c r="T144" s="56" t="str">
        <f>'Womens Leaderboard Round 1'!T144</f>
        <v/>
      </c>
      <c r="U144" s="56" t="str">
        <f>'Womens Leaderboard Round 1'!U144</f>
        <v/>
      </c>
      <c r="V144" s="56" t="str">
        <f>'Womens Leaderboard Round 1'!V144</f>
        <v/>
      </c>
      <c r="W144" s="56" t="str">
        <f>'Womens Leaderboard Round 1'!W144</f>
        <v/>
      </c>
      <c r="AA144" s="51" t="str">
        <f t="shared" si="1"/>
        <v/>
      </c>
      <c r="AB144" s="51" t="str">
        <f t="shared" si="2"/>
        <v/>
      </c>
    </row>
    <row r="145">
      <c r="A145" s="54">
        <f>'Leaderboard Round 1'!A145</f>
        <v>143</v>
      </c>
      <c r="B145" s="56" t="str">
        <f>'Womens Leaderboard Round 1'!B145</f>
        <v/>
      </c>
      <c r="C145" s="56" t="str">
        <f>'Womens Leaderboard Round 1'!C145</f>
        <v/>
      </c>
      <c r="D145" s="56" t="str">
        <f>'Womens Leaderboard Round 1'!D145</f>
        <v/>
      </c>
      <c r="E145" s="56" t="str">
        <f>'Womens Leaderboard Round 1'!E145</f>
        <v/>
      </c>
      <c r="F145" s="56" t="str">
        <f>'Womens Leaderboard Round 1'!F145</f>
        <v/>
      </c>
      <c r="G145" s="56" t="str">
        <f>'Womens Leaderboard Round 1'!G145</f>
        <v/>
      </c>
      <c r="H145" s="56" t="str">
        <f>'Womens Leaderboard Round 1'!H145</f>
        <v/>
      </c>
      <c r="I145" s="56" t="str">
        <f>'Womens Leaderboard Round 1'!I145</f>
        <v/>
      </c>
      <c r="J145" s="56" t="str">
        <f>'Womens Leaderboard Round 1'!J145</f>
        <v/>
      </c>
      <c r="K145" s="56" t="str">
        <f>'Womens Leaderboard Round 1'!K145</f>
        <v/>
      </c>
      <c r="L145" s="56" t="str">
        <f>'Womens Leaderboard Round 1'!L145</f>
        <v/>
      </c>
      <c r="M145" s="56" t="str">
        <f>'Womens Leaderboard Round 1'!M145</f>
        <v/>
      </c>
      <c r="N145" s="56" t="str">
        <f>'Womens Leaderboard Round 1'!N145</f>
        <v/>
      </c>
      <c r="O145" s="56" t="str">
        <f>'Womens Leaderboard Round 1'!O145</f>
        <v/>
      </c>
      <c r="P145" s="56" t="str">
        <f>'Womens Leaderboard Round 1'!P145</f>
        <v/>
      </c>
      <c r="Q145" s="56" t="str">
        <f>'Womens Leaderboard Round 1'!Q145</f>
        <v/>
      </c>
      <c r="R145" s="56" t="str">
        <f>'Womens Leaderboard Round 1'!R145</f>
        <v/>
      </c>
      <c r="S145" s="56" t="str">
        <f>'Womens Leaderboard Round 1'!S145</f>
        <v/>
      </c>
      <c r="T145" s="56" t="str">
        <f>'Womens Leaderboard Round 1'!T145</f>
        <v/>
      </c>
      <c r="U145" s="56" t="str">
        <f>'Womens Leaderboard Round 1'!U145</f>
        <v/>
      </c>
      <c r="V145" s="56" t="str">
        <f>'Womens Leaderboard Round 1'!V145</f>
        <v/>
      </c>
      <c r="W145" s="56" t="str">
        <f>'Womens Leaderboard Round 1'!W145</f>
        <v/>
      </c>
      <c r="AA145" s="51" t="str">
        <f t="shared" si="1"/>
        <v/>
      </c>
      <c r="AB145" s="51" t="str">
        <f t="shared" si="2"/>
        <v/>
      </c>
    </row>
    <row r="146">
      <c r="A146" s="54">
        <f>'Leaderboard Round 1'!A146</f>
        <v>144</v>
      </c>
      <c r="B146" s="56" t="str">
        <f>'Womens Leaderboard Round 1'!B146</f>
        <v/>
      </c>
      <c r="C146" s="56" t="str">
        <f>'Womens Leaderboard Round 1'!C146</f>
        <v/>
      </c>
      <c r="D146" s="56" t="str">
        <f>'Womens Leaderboard Round 1'!D146</f>
        <v/>
      </c>
      <c r="E146" s="56" t="str">
        <f>'Womens Leaderboard Round 1'!E146</f>
        <v/>
      </c>
      <c r="F146" s="56" t="str">
        <f>'Womens Leaderboard Round 1'!F146</f>
        <v/>
      </c>
      <c r="G146" s="56" t="str">
        <f>'Womens Leaderboard Round 1'!G146</f>
        <v/>
      </c>
      <c r="H146" s="56" t="str">
        <f>'Womens Leaderboard Round 1'!H146</f>
        <v/>
      </c>
      <c r="I146" s="56" t="str">
        <f>'Womens Leaderboard Round 1'!I146</f>
        <v/>
      </c>
      <c r="J146" s="56" t="str">
        <f>'Womens Leaderboard Round 1'!J146</f>
        <v/>
      </c>
      <c r="K146" s="56" t="str">
        <f>'Womens Leaderboard Round 1'!K146</f>
        <v/>
      </c>
      <c r="L146" s="56" t="str">
        <f>'Womens Leaderboard Round 1'!L146</f>
        <v/>
      </c>
      <c r="M146" s="56" t="str">
        <f>'Womens Leaderboard Round 1'!M146</f>
        <v/>
      </c>
      <c r="N146" s="56" t="str">
        <f>'Womens Leaderboard Round 1'!N146</f>
        <v/>
      </c>
      <c r="O146" s="56" t="str">
        <f>'Womens Leaderboard Round 1'!O146</f>
        <v/>
      </c>
      <c r="P146" s="56" t="str">
        <f>'Womens Leaderboard Round 1'!P146</f>
        <v/>
      </c>
      <c r="Q146" s="56" t="str">
        <f>'Womens Leaderboard Round 1'!Q146</f>
        <v/>
      </c>
      <c r="R146" s="56" t="str">
        <f>'Womens Leaderboard Round 1'!R146</f>
        <v/>
      </c>
      <c r="S146" s="56" t="str">
        <f>'Womens Leaderboard Round 1'!S146</f>
        <v/>
      </c>
      <c r="T146" s="56" t="str">
        <f>'Womens Leaderboard Round 1'!T146</f>
        <v/>
      </c>
      <c r="U146" s="56" t="str">
        <f>'Womens Leaderboard Round 1'!U146</f>
        <v/>
      </c>
      <c r="V146" s="56" t="str">
        <f>'Womens Leaderboard Round 1'!V146</f>
        <v/>
      </c>
      <c r="W146" s="56" t="str">
        <f>'Womens Leaderboard Round 1'!W146</f>
        <v/>
      </c>
      <c r="AA146" s="51" t="str">
        <f t="shared" si="1"/>
        <v/>
      </c>
      <c r="AB146" s="51" t="str">
        <f t="shared" si="2"/>
        <v/>
      </c>
    </row>
    <row r="147">
      <c r="A147" s="54">
        <f>'Leaderboard Round 1'!A147</f>
        <v>145</v>
      </c>
      <c r="B147" s="56" t="str">
        <f>'Womens Leaderboard Round 1'!B147</f>
        <v/>
      </c>
      <c r="C147" s="56" t="str">
        <f>'Womens Leaderboard Round 1'!C147</f>
        <v/>
      </c>
      <c r="D147" s="56" t="str">
        <f>'Womens Leaderboard Round 1'!D147</f>
        <v/>
      </c>
      <c r="E147" s="56" t="str">
        <f>'Womens Leaderboard Round 1'!E147</f>
        <v/>
      </c>
      <c r="F147" s="56" t="str">
        <f>'Womens Leaderboard Round 1'!F147</f>
        <v/>
      </c>
      <c r="G147" s="56" t="str">
        <f>'Womens Leaderboard Round 1'!G147</f>
        <v/>
      </c>
      <c r="H147" s="56" t="str">
        <f>'Womens Leaderboard Round 1'!H147</f>
        <v/>
      </c>
      <c r="I147" s="56" t="str">
        <f>'Womens Leaderboard Round 1'!I147</f>
        <v/>
      </c>
      <c r="J147" s="56" t="str">
        <f>'Womens Leaderboard Round 1'!J147</f>
        <v/>
      </c>
      <c r="K147" s="56" t="str">
        <f>'Womens Leaderboard Round 1'!K147</f>
        <v/>
      </c>
      <c r="L147" s="56" t="str">
        <f>'Womens Leaderboard Round 1'!L147</f>
        <v/>
      </c>
      <c r="M147" s="56" t="str">
        <f>'Womens Leaderboard Round 1'!M147</f>
        <v/>
      </c>
      <c r="N147" s="56" t="str">
        <f>'Womens Leaderboard Round 1'!N147</f>
        <v/>
      </c>
      <c r="O147" s="56" t="str">
        <f>'Womens Leaderboard Round 1'!O147</f>
        <v/>
      </c>
      <c r="P147" s="56" t="str">
        <f>'Womens Leaderboard Round 1'!P147</f>
        <v/>
      </c>
      <c r="Q147" s="56" t="str">
        <f>'Womens Leaderboard Round 1'!Q147</f>
        <v/>
      </c>
      <c r="R147" s="56" t="str">
        <f>'Womens Leaderboard Round 1'!R147</f>
        <v/>
      </c>
      <c r="S147" s="56" t="str">
        <f>'Womens Leaderboard Round 1'!S147</f>
        <v/>
      </c>
      <c r="T147" s="56" t="str">
        <f>'Womens Leaderboard Round 1'!T147</f>
        <v/>
      </c>
      <c r="U147" s="56" t="str">
        <f>'Womens Leaderboard Round 1'!U147</f>
        <v/>
      </c>
      <c r="V147" s="56" t="str">
        <f>'Womens Leaderboard Round 1'!V147</f>
        <v/>
      </c>
      <c r="W147" s="56" t="str">
        <f>'Womens Leaderboard Round 1'!W147</f>
        <v/>
      </c>
      <c r="AA147" s="51" t="str">
        <f t="shared" si="1"/>
        <v/>
      </c>
      <c r="AB147" s="51" t="str">
        <f t="shared" si="2"/>
        <v/>
      </c>
    </row>
    <row r="148">
      <c r="A148" s="54">
        <f>'Leaderboard Round 1'!A148</f>
        <v>146</v>
      </c>
      <c r="B148" s="56" t="str">
        <f>'Womens Leaderboard Round 1'!B148</f>
        <v/>
      </c>
      <c r="C148" s="56" t="str">
        <f>'Womens Leaderboard Round 1'!C148</f>
        <v/>
      </c>
      <c r="D148" s="56" t="str">
        <f>'Womens Leaderboard Round 1'!D148</f>
        <v/>
      </c>
      <c r="E148" s="56" t="str">
        <f>'Womens Leaderboard Round 1'!E148</f>
        <v/>
      </c>
      <c r="F148" s="56" t="str">
        <f>'Womens Leaderboard Round 1'!F148</f>
        <v/>
      </c>
      <c r="G148" s="56" t="str">
        <f>'Womens Leaderboard Round 1'!G148</f>
        <v/>
      </c>
      <c r="H148" s="56" t="str">
        <f>'Womens Leaderboard Round 1'!H148</f>
        <v/>
      </c>
      <c r="I148" s="56" t="str">
        <f>'Womens Leaderboard Round 1'!I148</f>
        <v/>
      </c>
      <c r="J148" s="56" t="str">
        <f>'Womens Leaderboard Round 1'!J148</f>
        <v/>
      </c>
      <c r="K148" s="56" t="str">
        <f>'Womens Leaderboard Round 1'!K148</f>
        <v/>
      </c>
      <c r="L148" s="56" t="str">
        <f>'Womens Leaderboard Round 1'!L148</f>
        <v/>
      </c>
      <c r="M148" s="56" t="str">
        <f>'Womens Leaderboard Round 1'!M148</f>
        <v/>
      </c>
      <c r="N148" s="56" t="str">
        <f>'Womens Leaderboard Round 1'!N148</f>
        <v/>
      </c>
      <c r="O148" s="56" t="str">
        <f>'Womens Leaderboard Round 1'!O148</f>
        <v/>
      </c>
      <c r="P148" s="56" t="str">
        <f>'Womens Leaderboard Round 1'!P148</f>
        <v/>
      </c>
      <c r="Q148" s="56" t="str">
        <f>'Womens Leaderboard Round 1'!Q148</f>
        <v/>
      </c>
      <c r="R148" s="56" t="str">
        <f>'Womens Leaderboard Round 1'!R148</f>
        <v/>
      </c>
      <c r="S148" s="56" t="str">
        <f>'Womens Leaderboard Round 1'!S148</f>
        <v/>
      </c>
      <c r="T148" s="56" t="str">
        <f>'Womens Leaderboard Round 1'!T148</f>
        <v/>
      </c>
      <c r="U148" s="56" t="str">
        <f>'Womens Leaderboard Round 1'!U148</f>
        <v/>
      </c>
      <c r="V148" s="56" t="str">
        <f>'Womens Leaderboard Round 1'!V148</f>
        <v/>
      </c>
      <c r="W148" s="56" t="str">
        <f>'Womens Leaderboard Round 1'!W148</f>
        <v/>
      </c>
      <c r="AA148" s="51" t="str">
        <f t="shared" si="1"/>
        <v/>
      </c>
      <c r="AB148" s="51" t="str">
        <f t="shared" si="2"/>
        <v/>
      </c>
    </row>
    <row r="149">
      <c r="A149" s="54">
        <f>'Leaderboard Round 1'!A149</f>
        <v>147</v>
      </c>
      <c r="B149" s="56" t="str">
        <f>'Womens Leaderboard Round 1'!B149</f>
        <v/>
      </c>
      <c r="C149" s="56" t="str">
        <f>'Womens Leaderboard Round 1'!C149</f>
        <v/>
      </c>
      <c r="D149" s="56" t="str">
        <f>'Womens Leaderboard Round 1'!D149</f>
        <v/>
      </c>
      <c r="E149" s="56" t="str">
        <f>'Womens Leaderboard Round 1'!E149</f>
        <v/>
      </c>
      <c r="F149" s="56" t="str">
        <f>'Womens Leaderboard Round 1'!F149</f>
        <v/>
      </c>
      <c r="G149" s="56" t="str">
        <f>'Womens Leaderboard Round 1'!G149</f>
        <v/>
      </c>
      <c r="H149" s="56" t="str">
        <f>'Womens Leaderboard Round 1'!H149</f>
        <v/>
      </c>
      <c r="I149" s="56" t="str">
        <f>'Womens Leaderboard Round 1'!I149</f>
        <v/>
      </c>
      <c r="J149" s="56" t="str">
        <f>'Womens Leaderboard Round 1'!J149</f>
        <v/>
      </c>
      <c r="K149" s="56" t="str">
        <f>'Womens Leaderboard Round 1'!K149</f>
        <v/>
      </c>
      <c r="L149" s="56" t="str">
        <f>'Womens Leaderboard Round 1'!L149</f>
        <v/>
      </c>
      <c r="M149" s="56" t="str">
        <f>'Womens Leaderboard Round 1'!M149</f>
        <v/>
      </c>
      <c r="N149" s="56" t="str">
        <f>'Womens Leaderboard Round 1'!N149</f>
        <v/>
      </c>
      <c r="O149" s="56" t="str">
        <f>'Womens Leaderboard Round 1'!O149</f>
        <v/>
      </c>
      <c r="P149" s="56" t="str">
        <f>'Womens Leaderboard Round 1'!P149</f>
        <v/>
      </c>
      <c r="Q149" s="56" t="str">
        <f>'Womens Leaderboard Round 1'!Q149</f>
        <v/>
      </c>
      <c r="R149" s="56" t="str">
        <f>'Womens Leaderboard Round 1'!R149</f>
        <v/>
      </c>
      <c r="S149" s="56" t="str">
        <f>'Womens Leaderboard Round 1'!S149</f>
        <v/>
      </c>
      <c r="T149" s="56" t="str">
        <f>'Womens Leaderboard Round 1'!T149</f>
        <v/>
      </c>
      <c r="U149" s="56" t="str">
        <f>'Womens Leaderboard Round 1'!U149</f>
        <v/>
      </c>
      <c r="V149" s="56" t="str">
        <f>'Womens Leaderboard Round 1'!V149</f>
        <v/>
      </c>
      <c r="W149" s="56" t="str">
        <f>'Womens Leaderboard Round 1'!W149</f>
        <v/>
      </c>
      <c r="AA149" s="51" t="str">
        <f t="shared" si="1"/>
        <v/>
      </c>
      <c r="AB149" s="51" t="str">
        <f t="shared" si="2"/>
        <v/>
      </c>
    </row>
    <row r="150">
      <c r="A150" s="54">
        <f>'Leaderboard Round 1'!A150</f>
        <v>148</v>
      </c>
      <c r="B150" s="56" t="str">
        <f>'Womens Leaderboard Round 1'!B150</f>
        <v/>
      </c>
      <c r="C150" s="56" t="str">
        <f>'Womens Leaderboard Round 1'!C150</f>
        <v/>
      </c>
      <c r="D150" s="56" t="str">
        <f>'Womens Leaderboard Round 1'!D150</f>
        <v/>
      </c>
      <c r="E150" s="56" t="str">
        <f>'Womens Leaderboard Round 1'!E150</f>
        <v/>
      </c>
      <c r="F150" s="56" t="str">
        <f>'Womens Leaderboard Round 1'!F150</f>
        <v/>
      </c>
      <c r="G150" s="56" t="str">
        <f>'Womens Leaderboard Round 1'!G150</f>
        <v/>
      </c>
      <c r="H150" s="56" t="str">
        <f>'Womens Leaderboard Round 1'!H150</f>
        <v/>
      </c>
      <c r="I150" s="56" t="str">
        <f>'Womens Leaderboard Round 1'!I150</f>
        <v/>
      </c>
      <c r="J150" s="56" t="str">
        <f>'Womens Leaderboard Round 1'!J150</f>
        <v/>
      </c>
      <c r="K150" s="56" t="str">
        <f>'Womens Leaderboard Round 1'!K150</f>
        <v/>
      </c>
      <c r="L150" s="56" t="str">
        <f>'Womens Leaderboard Round 1'!L150</f>
        <v/>
      </c>
      <c r="M150" s="56" t="str">
        <f>'Womens Leaderboard Round 1'!M150</f>
        <v/>
      </c>
      <c r="N150" s="56" t="str">
        <f>'Womens Leaderboard Round 1'!N150</f>
        <v/>
      </c>
      <c r="O150" s="56" t="str">
        <f>'Womens Leaderboard Round 1'!O150</f>
        <v/>
      </c>
      <c r="P150" s="56" t="str">
        <f>'Womens Leaderboard Round 1'!P150</f>
        <v/>
      </c>
      <c r="Q150" s="56" t="str">
        <f>'Womens Leaderboard Round 1'!Q150</f>
        <v/>
      </c>
      <c r="R150" s="56" t="str">
        <f>'Womens Leaderboard Round 1'!R150</f>
        <v/>
      </c>
      <c r="S150" s="56" t="str">
        <f>'Womens Leaderboard Round 1'!S150</f>
        <v/>
      </c>
      <c r="T150" s="56" t="str">
        <f>'Womens Leaderboard Round 1'!T150</f>
        <v/>
      </c>
      <c r="U150" s="56" t="str">
        <f>'Womens Leaderboard Round 1'!U150</f>
        <v/>
      </c>
      <c r="V150" s="56" t="str">
        <f>'Womens Leaderboard Round 1'!V150</f>
        <v/>
      </c>
      <c r="W150" s="56" t="str">
        <f>'Womens Leaderboard Round 1'!W150</f>
        <v/>
      </c>
      <c r="AA150" s="51" t="str">
        <f t="shared" si="1"/>
        <v/>
      </c>
      <c r="AB150" s="51" t="str">
        <f t="shared" si="2"/>
        <v/>
      </c>
    </row>
    <row r="151">
      <c r="A151" s="54" t="str">
        <f>'Leaderboard Round 1'!A151</f>
        <v/>
      </c>
      <c r="B151" s="56" t="str">
        <f>'Womens Leaderboard Round 1'!B151</f>
        <v/>
      </c>
      <c r="C151" s="56" t="str">
        <f>'Womens Leaderboard Round 1'!C151</f>
        <v/>
      </c>
      <c r="D151" s="56" t="str">
        <f>'Womens Leaderboard Round 1'!D151</f>
        <v/>
      </c>
      <c r="E151" s="56" t="str">
        <f>'Womens Leaderboard Round 1'!E151</f>
        <v/>
      </c>
      <c r="F151" s="56" t="str">
        <f>'Womens Leaderboard Round 1'!F151</f>
        <v/>
      </c>
      <c r="G151" s="56" t="str">
        <f>'Womens Leaderboard Round 1'!G151</f>
        <v/>
      </c>
      <c r="H151" s="56" t="str">
        <f>'Womens Leaderboard Round 1'!H151</f>
        <v/>
      </c>
      <c r="I151" s="56" t="str">
        <f>'Womens Leaderboard Round 1'!I151</f>
        <v/>
      </c>
      <c r="J151" s="56" t="str">
        <f>'Womens Leaderboard Round 1'!J151</f>
        <v/>
      </c>
      <c r="K151" s="56" t="str">
        <f>'Womens Leaderboard Round 1'!K151</f>
        <v/>
      </c>
      <c r="L151" s="56" t="str">
        <f>'Womens Leaderboard Round 1'!L151</f>
        <v/>
      </c>
      <c r="M151" s="56" t="str">
        <f>'Womens Leaderboard Round 1'!M151</f>
        <v/>
      </c>
      <c r="N151" s="56" t="str">
        <f>'Womens Leaderboard Round 1'!N151</f>
        <v/>
      </c>
      <c r="O151" s="56" t="str">
        <f>'Womens Leaderboard Round 1'!O151</f>
        <v/>
      </c>
      <c r="P151" s="56" t="str">
        <f>'Womens Leaderboard Round 1'!P151</f>
        <v/>
      </c>
      <c r="Q151" s="56" t="str">
        <f>'Womens Leaderboard Round 1'!Q151</f>
        <v/>
      </c>
      <c r="R151" s="56" t="str">
        <f>'Womens Leaderboard Round 1'!R151</f>
        <v/>
      </c>
      <c r="S151" s="56" t="str">
        <f>'Womens Leaderboard Round 1'!S151</f>
        <v/>
      </c>
      <c r="T151" s="56" t="str">
        <f>'Womens Leaderboard Round 1'!T151</f>
        <v/>
      </c>
      <c r="U151" s="56" t="str">
        <f>'Womens Leaderboard Round 1'!U151</f>
        <v/>
      </c>
      <c r="V151" s="56" t="str">
        <f>'Womens Leaderboard Round 1'!V151</f>
        <v/>
      </c>
      <c r="W151" s="56" t="str">
        <f>'Womens Leaderboard Round 1'!W151</f>
        <v/>
      </c>
      <c r="AA151" s="51" t="str">
        <f t="shared" si="1"/>
        <v/>
      </c>
      <c r="AB151" s="51" t="str">
        <f t="shared" si="2"/>
        <v/>
      </c>
    </row>
    <row r="152">
      <c r="A152" s="54" t="str">
        <f>'Leaderboard Round 1'!A152</f>
        <v/>
      </c>
      <c r="B152" s="52" t="str">
        <f>'Leaderboard Round 1'!B152</f>
        <v/>
      </c>
      <c r="C152" s="52" t="str">
        <f>'Leaderboard Round 1'!C152</f>
        <v/>
      </c>
      <c r="D152" s="52" t="str">
        <f>'Leaderboard Round 1'!D152</f>
        <v/>
      </c>
      <c r="E152" s="52" t="str">
        <f>'Leaderboard Round 1'!E152</f>
        <v/>
      </c>
      <c r="F152" s="52" t="str">
        <f>'Leaderboard Round 1'!F152</f>
        <v/>
      </c>
      <c r="G152" s="52" t="str">
        <f>'Leaderboard Round 1'!G152</f>
        <v/>
      </c>
      <c r="H152" s="52" t="str">
        <f>'Leaderboard Round 1'!H152</f>
        <v/>
      </c>
      <c r="I152" s="52" t="str">
        <f>'Leaderboard Round 1'!I152</f>
        <v/>
      </c>
      <c r="J152" s="52" t="str">
        <f>'Leaderboard Round 1'!J152</f>
        <v/>
      </c>
      <c r="K152" s="52" t="str">
        <f>'Leaderboard Round 1'!K152</f>
        <v/>
      </c>
      <c r="L152" s="52" t="str">
        <f>'Leaderboard Round 1'!L152</f>
        <v/>
      </c>
      <c r="M152" s="52" t="str">
        <f>'Leaderboard Round 1'!M152</f>
        <v/>
      </c>
      <c r="N152" s="52" t="str">
        <f>'Leaderboard Round 1'!N152</f>
        <v/>
      </c>
      <c r="O152" s="52" t="str">
        <f>'Leaderboard Round 1'!O152</f>
        <v/>
      </c>
      <c r="P152" s="52" t="str">
        <f>'Leaderboard Round 1'!P152</f>
        <v/>
      </c>
      <c r="Q152" s="52" t="str">
        <f>'Leaderboard Round 1'!Q152</f>
        <v/>
      </c>
      <c r="R152" s="52" t="str">
        <f>'Leaderboard Round 1'!R152</f>
        <v/>
      </c>
      <c r="S152" s="52" t="str">
        <f>'Leaderboard Round 1'!S152</f>
        <v/>
      </c>
      <c r="T152" s="52" t="str">
        <f>'Leaderboard Round 1'!T152</f>
        <v/>
      </c>
      <c r="U152" s="52" t="str">
        <f>'Leaderboard Round 1'!U152</f>
        <v/>
      </c>
      <c r="V152" s="52" t="str">
        <f>'Leaderboard Round 1'!V152</f>
        <v/>
      </c>
      <c r="W152" s="52" t="str">
        <f>'Leaderboard Round 1'!W152</f>
        <v/>
      </c>
      <c r="AA152" s="51" t="str">
        <f t="shared" si="1"/>
        <v/>
      </c>
      <c r="AB152" s="51" t="str">
        <f t="shared" si="2"/>
        <v/>
      </c>
    </row>
    <row r="153">
      <c r="A153" s="54" t="str">
        <f>'Leaderboard Round 1'!A153</f>
        <v/>
      </c>
      <c r="B153" s="52" t="str">
        <f>'Leaderboard Round 1'!B153</f>
        <v/>
      </c>
      <c r="C153" s="52" t="str">
        <f>'Leaderboard Round 1'!C153</f>
        <v/>
      </c>
      <c r="D153" s="52" t="str">
        <f>'Leaderboard Round 1'!D153</f>
        <v/>
      </c>
      <c r="E153" s="52" t="str">
        <f>'Leaderboard Round 1'!E153</f>
        <v/>
      </c>
      <c r="F153" s="52" t="str">
        <f>'Leaderboard Round 1'!F153</f>
        <v/>
      </c>
      <c r="G153" s="52" t="str">
        <f>'Leaderboard Round 1'!G153</f>
        <v/>
      </c>
      <c r="H153" s="52" t="str">
        <f>'Leaderboard Round 1'!H153</f>
        <v/>
      </c>
      <c r="I153" s="52" t="str">
        <f>'Leaderboard Round 1'!I153</f>
        <v/>
      </c>
      <c r="J153" s="52" t="str">
        <f>'Leaderboard Round 1'!J153</f>
        <v/>
      </c>
      <c r="K153" s="52" t="str">
        <f>'Leaderboard Round 1'!K153</f>
        <v/>
      </c>
      <c r="L153" s="52" t="str">
        <f>'Leaderboard Round 1'!L153</f>
        <v/>
      </c>
      <c r="M153" s="52" t="str">
        <f>'Leaderboard Round 1'!M153</f>
        <v/>
      </c>
      <c r="N153" s="52" t="str">
        <f>'Leaderboard Round 1'!N153</f>
        <v/>
      </c>
      <c r="O153" s="52" t="str">
        <f>'Leaderboard Round 1'!O153</f>
        <v/>
      </c>
      <c r="P153" s="52" t="str">
        <f>'Leaderboard Round 1'!P153</f>
        <v/>
      </c>
      <c r="Q153" s="52" t="str">
        <f>'Leaderboard Round 1'!Q153</f>
        <v/>
      </c>
      <c r="R153" s="52" t="str">
        <f>'Leaderboard Round 1'!R153</f>
        <v/>
      </c>
      <c r="S153" s="52" t="str">
        <f>'Leaderboard Round 1'!S153</f>
        <v/>
      </c>
      <c r="T153" s="52" t="str">
        <f>'Leaderboard Round 1'!T153</f>
        <v/>
      </c>
      <c r="U153" s="52" t="str">
        <f>'Leaderboard Round 1'!U153</f>
        <v/>
      </c>
      <c r="V153" s="52" t="str">
        <f>'Leaderboard Round 1'!V153</f>
        <v/>
      </c>
      <c r="W153" s="52" t="str">
        <f>'Leaderboard Round 1'!W153</f>
        <v/>
      </c>
      <c r="AA153" s="51" t="str">
        <f t="shared" si="1"/>
        <v/>
      </c>
      <c r="AB153" s="51" t="str">
        <f t="shared" si="2"/>
        <v/>
      </c>
    </row>
    <row r="154">
      <c r="A154" s="54" t="str">
        <f>'Leaderboard Round 1'!A154</f>
        <v/>
      </c>
      <c r="B154" s="52" t="str">
        <f>'Leaderboard Round 1'!B154</f>
        <v/>
      </c>
      <c r="C154" s="52" t="str">
        <f>'Leaderboard Round 1'!C154</f>
        <v/>
      </c>
      <c r="D154" s="52" t="str">
        <f>'Leaderboard Round 1'!D154</f>
        <v/>
      </c>
      <c r="E154" s="52" t="str">
        <f>'Leaderboard Round 1'!E154</f>
        <v/>
      </c>
      <c r="F154" s="52" t="str">
        <f>'Leaderboard Round 1'!F154</f>
        <v/>
      </c>
      <c r="G154" s="52" t="str">
        <f>'Leaderboard Round 1'!G154</f>
        <v/>
      </c>
      <c r="H154" s="52" t="str">
        <f>'Leaderboard Round 1'!H154</f>
        <v/>
      </c>
      <c r="I154" s="52" t="str">
        <f>'Leaderboard Round 1'!I154</f>
        <v/>
      </c>
      <c r="J154" s="52" t="str">
        <f>'Leaderboard Round 1'!J154</f>
        <v/>
      </c>
      <c r="K154" s="52" t="str">
        <f>'Leaderboard Round 1'!K154</f>
        <v/>
      </c>
      <c r="L154" s="52" t="str">
        <f>'Leaderboard Round 1'!L154</f>
        <v/>
      </c>
      <c r="M154" s="52" t="str">
        <f>'Leaderboard Round 1'!M154</f>
        <v/>
      </c>
      <c r="N154" s="52" t="str">
        <f>'Leaderboard Round 1'!N154</f>
        <v/>
      </c>
      <c r="O154" s="52" t="str">
        <f>'Leaderboard Round 1'!O154</f>
        <v/>
      </c>
      <c r="P154" s="52" t="str">
        <f>'Leaderboard Round 1'!P154</f>
        <v/>
      </c>
      <c r="Q154" s="52" t="str">
        <f>'Leaderboard Round 1'!Q154</f>
        <v/>
      </c>
      <c r="R154" s="52" t="str">
        <f>'Leaderboard Round 1'!R154</f>
        <v/>
      </c>
      <c r="S154" s="52" t="str">
        <f>'Leaderboard Round 1'!S154</f>
        <v/>
      </c>
      <c r="T154" s="52" t="str">
        <f>'Leaderboard Round 1'!T154</f>
        <v/>
      </c>
      <c r="U154" s="52" t="str">
        <f>'Leaderboard Round 1'!U154</f>
        <v/>
      </c>
      <c r="V154" s="52" t="str">
        <f>'Leaderboard Round 1'!V154</f>
        <v/>
      </c>
      <c r="W154" s="52" t="str">
        <f>'Leaderboard Round 1'!W154</f>
        <v/>
      </c>
      <c r="AA154" s="51" t="str">
        <f t="shared" si="1"/>
        <v/>
      </c>
      <c r="AB154" s="51" t="str">
        <f t="shared" si="2"/>
        <v/>
      </c>
    </row>
    <row r="155">
      <c r="A155" s="54" t="str">
        <f>'Leaderboard Round 1'!A155</f>
        <v/>
      </c>
      <c r="B155" s="52" t="str">
        <f>'Leaderboard Round 1'!B155</f>
        <v/>
      </c>
      <c r="C155" s="52" t="str">
        <f>'Leaderboard Round 1'!C155</f>
        <v/>
      </c>
      <c r="D155" s="52" t="str">
        <f>'Leaderboard Round 1'!D155</f>
        <v/>
      </c>
      <c r="E155" s="52" t="str">
        <f>'Leaderboard Round 1'!E155</f>
        <v/>
      </c>
      <c r="F155" s="52" t="str">
        <f>'Leaderboard Round 1'!F155</f>
        <v/>
      </c>
      <c r="G155" s="52" t="str">
        <f>'Leaderboard Round 1'!G155</f>
        <v/>
      </c>
      <c r="H155" s="52" t="str">
        <f>'Leaderboard Round 1'!H155</f>
        <v/>
      </c>
      <c r="I155" s="52" t="str">
        <f>'Leaderboard Round 1'!I155</f>
        <v/>
      </c>
      <c r="J155" s="52" t="str">
        <f>'Leaderboard Round 1'!J155</f>
        <v/>
      </c>
      <c r="K155" s="52" t="str">
        <f>'Leaderboard Round 1'!K155</f>
        <v/>
      </c>
      <c r="L155" s="52" t="str">
        <f>'Leaderboard Round 1'!L155</f>
        <v/>
      </c>
      <c r="M155" s="52" t="str">
        <f>'Leaderboard Round 1'!M155</f>
        <v/>
      </c>
      <c r="N155" s="52" t="str">
        <f>'Leaderboard Round 1'!N155</f>
        <v/>
      </c>
      <c r="O155" s="52" t="str">
        <f>'Leaderboard Round 1'!O155</f>
        <v/>
      </c>
      <c r="P155" s="52" t="str">
        <f>'Leaderboard Round 1'!P155</f>
        <v/>
      </c>
      <c r="Q155" s="52" t="str">
        <f>'Leaderboard Round 1'!Q155</f>
        <v/>
      </c>
      <c r="R155" s="52" t="str">
        <f>'Leaderboard Round 1'!R155</f>
        <v/>
      </c>
      <c r="S155" s="52" t="str">
        <f>'Leaderboard Round 1'!S155</f>
        <v/>
      </c>
      <c r="T155" s="52" t="str">
        <f>'Leaderboard Round 1'!T155</f>
        <v/>
      </c>
      <c r="U155" s="52" t="str">
        <f>'Leaderboard Round 1'!U155</f>
        <v/>
      </c>
      <c r="V155" s="52" t="str">
        <f>'Leaderboard Round 1'!V155</f>
        <v/>
      </c>
      <c r="W155" s="52" t="str">
        <f>'Leaderboard Round 1'!W155</f>
        <v/>
      </c>
      <c r="AA155" s="51" t="str">
        <f t="shared" si="1"/>
        <v/>
      </c>
      <c r="AB155" s="51" t="str">
        <f t="shared" si="2"/>
        <v/>
      </c>
    </row>
    <row r="156">
      <c r="A156" s="54" t="str">
        <f>'Leaderboard Round 1'!A156</f>
        <v/>
      </c>
      <c r="B156" s="52" t="str">
        <f>'Leaderboard Round 1'!B156</f>
        <v/>
      </c>
      <c r="C156" s="52" t="str">
        <f>'Leaderboard Round 1'!C156</f>
        <v/>
      </c>
      <c r="D156" s="52" t="str">
        <f>'Leaderboard Round 1'!D156</f>
        <v/>
      </c>
      <c r="E156" s="52" t="str">
        <f>'Leaderboard Round 1'!E156</f>
        <v/>
      </c>
      <c r="F156" s="52" t="str">
        <f>'Leaderboard Round 1'!F156</f>
        <v/>
      </c>
      <c r="G156" s="52" t="str">
        <f>'Leaderboard Round 1'!G156</f>
        <v/>
      </c>
      <c r="H156" s="52" t="str">
        <f>'Leaderboard Round 1'!H156</f>
        <v/>
      </c>
      <c r="I156" s="52" t="str">
        <f>'Leaderboard Round 1'!I156</f>
        <v/>
      </c>
      <c r="J156" s="52" t="str">
        <f>'Leaderboard Round 1'!J156</f>
        <v/>
      </c>
      <c r="K156" s="52" t="str">
        <f>'Leaderboard Round 1'!K156</f>
        <v/>
      </c>
      <c r="L156" s="52" t="str">
        <f>'Leaderboard Round 1'!L156</f>
        <v/>
      </c>
      <c r="M156" s="52" t="str">
        <f>'Leaderboard Round 1'!M156</f>
        <v/>
      </c>
      <c r="N156" s="52" t="str">
        <f>'Leaderboard Round 1'!N156</f>
        <v/>
      </c>
      <c r="O156" s="52" t="str">
        <f>'Leaderboard Round 1'!O156</f>
        <v/>
      </c>
      <c r="P156" s="52" t="str">
        <f>'Leaderboard Round 1'!P156</f>
        <v/>
      </c>
      <c r="Q156" s="52" t="str">
        <f>'Leaderboard Round 1'!Q156</f>
        <v/>
      </c>
      <c r="R156" s="52" t="str">
        <f>'Leaderboard Round 1'!R156</f>
        <v/>
      </c>
      <c r="S156" s="52" t="str">
        <f>'Leaderboard Round 1'!S156</f>
        <v/>
      </c>
      <c r="T156" s="52" t="str">
        <f>'Leaderboard Round 1'!T156</f>
        <v/>
      </c>
      <c r="U156" s="52" t="str">
        <f>'Leaderboard Round 1'!U156</f>
        <v/>
      </c>
      <c r="V156" s="52" t="str">
        <f>'Leaderboard Round 1'!V156</f>
        <v/>
      </c>
      <c r="W156" s="52" t="str">
        <f>'Leaderboard Round 1'!W156</f>
        <v/>
      </c>
      <c r="AA156" s="51" t="str">
        <f t="shared" si="1"/>
        <v/>
      </c>
      <c r="AB156" s="51" t="str">
        <f t="shared" si="2"/>
        <v/>
      </c>
    </row>
    <row r="157">
      <c r="A157" s="54" t="str">
        <f>'Leaderboard Round 1'!A157</f>
        <v/>
      </c>
      <c r="B157" s="52" t="str">
        <f>'Leaderboard Round 1'!B157</f>
        <v/>
      </c>
      <c r="C157" s="52" t="str">
        <f>'Leaderboard Round 1'!C157</f>
        <v/>
      </c>
      <c r="D157" s="52" t="str">
        <f>'Leaderboard Round 1'!D157</f>
        <v/>
      </c>
      <c r="E157" s="52" t="str">
        <f>'Leaderboard Round 1'!E157</f>
        <v/>
      </c>
      <c r="F157" s="52" t="str">
        <f>'Leaderboard Round 1'!F157</f>
        <v/>
      </c>
      <c r="G157" s="52" t="str">
        <f>'Leaderboard Round 1'!G157</f>
        <v/>
      </c>
      <c r="H157" s="52" t="str">
        <f>'Leaderboard Round 1'!H157</f>
        <v/>
      </c>
      <c r="I157" s="52" t="str">
        <f>'Leaderboard Round 1'!I157</f>
        <v/>
      </c>
      <c r="J157" s="52" t="str">
        <f>'Leaderboard Round 1'!J157</f>
        <v/>
      </c>
      <c r="K157" s="52" t="str">
        <f>'Leaderboard Round 1'!K157</f>
        <v/>
      </c>
      <c r="L157" s="52" t="str">
        <f>'Leaderboard Round 1'!L157</f>
        <v/>
      </c>
      <c r="M157" s="52" t="str">
        <f>'Leaderboard Round 1'!M157</f>
        <v/>
      </c>
      <c r="N157" s="52" t="str">
        <f>'Leaderboard Round 1'!N157</f>
        <v/>
      </c>
      <c r="O157" s="52" t="str">
        <f>'Leaderboard Round 1'!O157</f>
        <v/>
      </c>
      <c r="P157" s="52" t="str">
        <f>'Leaderboard Round 1'!P157</f>
        <v/>
      </c>
      <c r="Q157" s="52" t="str">
        <f>'Leaderboard Round 1'!Q157</f>
        <v/>
      </c>
      <c r="R157" s="52" t="str">
        <f>'Leaderboard Round 1'!R157</f>
        <v/>
      </c>
      <c r="S157" s="52" t="str">
        <f>'Leaderboard Round 1'!S157</f>
        <v/>
      </c>
      <c r="T157" s="52" t="str">
        <f>'Leaderboard Round 1'!T157</f>
        <v/>
      </c>
      <c r="U157" s="52" t="str">
        <f>'Leaderboard Round 1'!U157</f>
        <v/>
      </c>
      <c r="V157" s="52" t="str">
        <f>'Leaderboard Round 1'!V157</f>
        <v/>
      </c>
      <c r="W157" s="52" t="str">
        <f>'Leaderboard Round 1'!W157</f>
        <v/>
      </c>
      <c r="AA157" s="51" t="str">
        <f t="shared" si="1"/>
        <v/>
      </c>
      <c r="AB157" s="51" t="str">
        <f t="shared" si="2"/>
        <v/>
      </c>
    </row>
    <row r="158">
      <c r="A158" s="54" t="str">
        <f>'Leaderboard Round 1'!A158</f>
        <v/>
      </c>
      <c r="B158" s="52" t="str">
        <f>'Leaderboard Round 1'!B158</f>
        <v/>
      </c>
      <c r="C158" s="52" t="str">
        <f>'Leaderboard Round 1'!C158</f>
        <v/>
      </c>
      <c r="D158" s="52" t="str">
        <f>'Leaderboard Round 1'!D158</f>
        <v/>
      </c>
      <c r="E158" s="52" t="str">
        <f>'Leaderboard Round 1'!E158</f>
        <v/>
      </c>
      <c r="F158" s="52" t="str">
        <f>'Leaderboard Round 1'!F158</f>
        <v/>
      </c>
      <c r="G158" s="52" t="str">
        <f>'Leaderboard Round 1'!G158</f>
        <v/>
      </c>
      <c r="H158" s="52" t="str">
        <f>'Leaderboard Round 1'!H158</f>
        <v/>
      </c>
      <c r="I158" s="52" t="str">
        <f>'Leaderboard Round 1'!I158</f>
        <v/>
      </c>
      <c r="J158" s="52" t="str">
        <f>'Leaderboard Round 1'!J158</f>
        <v/>
      </c>
      <c r="K158" s="52" t="str">
        <f>'Leaderboard Round 1'!K158</f>
        <v/>
      </c>
      <c r="L158" s="52" t="str">
        <f>'Leaderboard Round 1'!L158</f>
        <v/>
      </c>
      <c r="M158" s="52" t="str">
        <f>'Leaderboard Round 1'!M158</f>
        <v/>
      </c>
      <c r="N158" s="52" t="str">
        <f>'Leaderboard Round 1'!N158</f>
        <v/>
      </c>
      <c r="O158" s="52" t="str">
        <f>'Leaderboard Round 1'!O158</f>
        <v/>
      </c>
      <c r="P158" s="52" t="str">
        <f>'Leaderboard Round 1'!P158</f>
        <v/>
      </c>
      <c r="Q158" s="52" t="str">
        <f>'Leaderboard Round 1'!Q158</f>
        <v/>
      </c>
      <c r="R158" s="52" t="str">
        <f>'Leaderboard Round 1'!R158</f>
        <v/>
      </c>
      <c r="S158" s="52" t="str">
        <f>'Leaderboard Round 1'!S158</f>
        <v/>
      </c>
      <c r="T158" s="52" t="str">
        <f>'Leaderboard Round 1'!T158</f>
        <v/>
      </c>
      <c r="U158" s="52" t="str">
        <f>'Leaderboard Round 1'!U158</f>
        <v/>
      </c>
      <c r="V158" s="52" t="str">
        <f>'Leaderboard Round 1'!V158</f>
        <v/>
      </c>
      <c r="W158" s="52" t="str">
        <f>'Leaderboard Round 1'!W158</f>
        <v/>
      </c>
      <c r="AA158" s="51" t="str">
        <f t="shared" si="1"/>
        <v/>
      </c>
      <c r="AB158" s="51" t="str">
        <f t="shared" si="2"/>
        <v/>
      </c>
    </row>
    <row r="159">
      <c r="A159" s="54" t="str">
        <f>'Leaderboard Round 1'!A159</f>
        <v/>
      </c>
      <c r="B159" s="52" t="str">
        <f>'Leaderboard Round 1'!B159</f>
        <v/>
      </c>
      <c r="C159" s="52" t="str">
        <f>'Leaderboard Round 1'!C159</f>
        <v/>
      </c>
      <c r="D159" s="52" t="str">
        <f>'Leaderboard Round 1'!D159</f>
        <v/>
      </c>
      <c r="E159" s="52" t="str">
        <f>'Leaderboard Round 1'!E159</f>
        <v/>
      </c>
      <c r="F159" s="52" t="str">
        <f>'Leaderboard Round 1'!F159</f>
        <v/>
      </c>
      <c r="G159" s="52" t="str">
        <f>'Leaderboard Round 1'!G159</f>
        <v/>
      </c>
      <c r="H159" s="52" t="str">
        <f>'Leaderboard Round 1'!H159</f>
        <v/>
      </c>
      <c r="I159" s="52" t="str">
        <f>'Leaderboard Round 1'!I159</f>
        <v/>
      </c>
      <c r="J159" s="52" t="str">
        <f>'Leaderboard Round 1'!J159</f>
        <v/>
      </c>
      <c r="K159" s="52" t="str">
        <f>'Leaderboard Round 1'!K159</f>
        <v/>
      </c>
      <c r="L159" s="52" t="str">
        <f>'Leaderboard Round 1'!L159</f>
        <v/>
      </c>
      <c r="M159" s="52" t="str">
        <f>'Leaderboard Round 1'!M159</f>
        <v/>
      </c>
      <c r="N159" s="52" t="str">
        <f>'Leaderboard Round 1'!N159</f>
        <v/>
      </c>
      <c r="O159" s="52" t="str">
        <f>'Leaderboard Round 1'!O159</f>
        <v/>
      </c>
      <c r="P159" s="52" t="str">
        <f>'Leaderboard Round 1'!P159</f>
        <v/>
      </c>
      <c r="Q159" s="52" t="str">
        <f>'Leaderboard Round 1'!Q159</f>
        <v/>
      </c>
      <c r="R159" s="52" t="str">
        <f>'Leaderboard Round 1'!R159</f>
        <v/>
      </c>
      <c r="S159" s="52" t="str">
        <f>'Leaderboard Round 1'!S159</f>
        <v/>
      </c>
      <c r="T159" s="52" t="str">
        <f>'Leaderboard Round 1'!T159</f>
        <v/>
      </c>
      <c r="U159" s="52" t="str">
        <f>'Leaderboard Round 1'!U159</f>
        <v/>
      </c>
      <c r="V159" s="52" t="str">
        <f>'Leaderboard Round 1'!V159</f>
        <v/>
      </c>
      <c r="W159" s="52" t="str">
        <f>'Leaderboard Round 1'!W159</f>
        <v/>
      </c>
      <c r="AA159" s="51" t="str">
        <f t="shared" si="1"/>
        <v/>
      </c>
      <c r="AB159" s="51" t="str">
        <f t="shared" si="2"/>
        <v/>
      </c>
    </row>
    <row r="160">
      <c r="A160" s="54" t="str">
        <f>'Leaderboard Round 1'!A160</f>
        <v/>
      </c>
      <c r="B160" s="52" t="str">
        <f>'Leaderboard Round 1'!B160</f>
        <v/>
      </c>
      <c r="C160" s="52" t="str">
        <f>'Leaderboard Round 1'!C160</f>
        <v/>
      </c>
      <c r="D160" s="52" t="str">
        <f>'Leaderboard Round 1'!D160</f>
        <v/>
      </c>
      <c r="E160" s="52" t="str">
        <f>'Leaderboard Round 1'!E160</f>
        <v/>
      </c>
      <c r="F160" s="52" t="str">
        <f>'Leaderboard Round 1'!F160</f>
        <v/>
      </c>
      <c r="G160" s="52" t="str">
        <f>'Leaderboard Round 1'!G160</f>
        <v/>
      </c>
      <c r="H160" s="52" t="str">
        <f>'Leaderboard Round 1'!H160</f>
        <v/>
      </c>
      <c r="I160" s="52" t="str">
        <f>'Leaderboard Round 1'!I160</f>
        <v/>
      </c>
      <c r="J160" s="52" t="str">
        <f>'Leaderboard Round 1'!J160</f>
        <v/>
      </c>
      <c r="K160" s="52" t="str">
        <f>'Leaderboard Round 1'!K160</f>
        <v/>
      </c>
      <c r="L160" s="52" t="str">
        <f>'Leaderboard Round 1'!L160</f>
        <v/>
      </c>
      <c r="M160" s="52" t="str">
        <f>'Leaderboard Round 1'!M160</f>
        <v/>
      </c>
      <c r="N160" s="52" t="str">
        <f>'Leaderboard Round 1'!N160</f>
        <v/>
      </c>
      <c r="O160" s="52" t="str">
        <f>'Leaderboard Round 1'!O160</f>
        <v/>
      </c>
      <c r="P160" s="52" t="str">
        <f>'Leaderboard Round 1'!P160</f>
        <v/>
      </c>
      <c r="Q160" s="52" t="str">
        <f>'Leaderboard Round 1'!Q160</f>
        <v/>
      </c>
      <c r="R160" s="52" t="str">
        <f>'Leaderboard Round 1'!R160</f>
        <v/>
      </c>
      <c r="S160" s="52" t="str">
        <f>'Leaderboard Round 1'!S160</f>
        <v/>
      </c>
      <c r="T160" s="52" t="str">
        <f>'Leaderboard Round 1'!T160</f>
        <v/>
      </c>
      <c r="U160" s="52" t="str">
        <f>'Leaderboard Round 1'!U160</f>
        <v/>
      </c>
      <c r="V160" s="52" t="str">
        <f>'Leaderboard Round 1'!V160</f>
        <v/>
      </c>
      <c r="W160" s="52" t="str">
        <f>'Leaderboard Round 1'!W160</f>
        <v/>
      </c>
      <c r="AA160" s="51" t="str">
        <f t="shared" si="1"/>
        <v/>
      </c>
      <c r="AB160" s="51" t="str">
        <f t="shared" si="2"/>
        <v/>
      </c>
    </row>
    <row r="161">
      <c r="A161" s="54" t="str">
        <f>'Leaderboard Round 1'!A161</f>
        <v/>
      </c>
      <c r="B161" s="52" t="str">
        <f>'Leaderboard Round 1'!B161</f>
        <v/>
      </c>
      <c r="C161" s="52" t="str">
        <f>'Leaderboard Round 1'!C161</f>
        <v/>
      </c>
      <c r="D161" s="52" t="str">
        <f>'Leaderboard Round 1'!D161</f>
        <v/>
      </c>
      <c r="E161" s="52" t="str">
        <f>'Leaderboard Round 1'!E161</f>
        <v/>
      </c>
      <c r="F161" s="52" t="str">
        <f>'Leaderboard Round 1'!F161</f>
        <v/>
      </c>
      <c r="G161" s="52" t="str">
        <f>'Leaderboard Round 1'!G161</f>
        <v/>
      </c>
      <c r="H161" s="52" t="str">
        <f>'Leaderboard Round 1'!H161</f>
        <v/>
      </c>
      <c r="I161" s="52" t="str">
        <f>'Leaderboard Round 1'!I161</f>
        <v/>
      </c>
      <c r="J161" s="52" t="str">
        <f>'Leaderboard Round 1'!J161</f>
        <v/>
      </c>
      <c r="K161" s="52" t="str">
        <f>'Leaderboard Round 1'!K161</f>
        <v/>
      </c>
      <c r="L161" s="52" t="str">
        <f>'Leaderboard Round 1'!L161</f>
        <v/>
      </c>
      <c r="M161" s="52" t="str">
        <f>'Leaderboard Round 1'!M161</f>
        <v/>
      </c>
      <c r="N161" s="52" t="str">
        <f>'Leaderboard Round 1'!N161</f>
        <v/>
      </c>
      <c r="O161" s="52" t="str">
        <f>'Leaderboard Round 1'!O161</f>
        <v/>
      </c>
      <c r="P161" s="52" t="str">
        <f>'Leaderboard Round 1'!P161</f>
        <v/>
      </c>
      <c r="Q161" s="52" t="str">
        <f>'Leaderboard Round 1'!Q161</f>
        <v/>
      </c>
      <c r="R161" s="52" t="str">
        <f>'Leaderboard Round 1'!R161</f>
        <v/>
      </c>
      <c r="S161" s="52" t="str">
        <f>'Leaderboard Round 1'!S161</f>
        <v/>
      </c>
      <c r="T161" s="52" t="str">
        <f>'Leaderboard Round 1'!T161</f>
        <v/>
      </c>
      <c r="U161" s="52" t="str">
        <f>'Leaderboard Round 1'!U161</f>
        <v/>
      </c>
      <c r="V161" s="52" t="str">
        <f>'Leaderboard Round 1'!V161</f>
        <v/>
      </c>
      <c r="W161" s="52" t="str">
        <f>'Leaderboard Round 1'!W161</f>
        <v/>
      </c>
      <c r="AA161" s="51" t="str">
        <f t="shared" si="1"/>
        <v/>
      </c>
      <c r="AB161" s="51" t="str">
        <f t="shared" si="2"/>
        <v/>
      </c>
    </row>
    <row r="162">
      <c r="A162" s="54" t="str">
        <f>'Leaderboard Round 1'!A162</f>
        <v/>
      </c>
      <c r="B162" s="52" t="str">
        <f>'Leaderboard Round 1'!B162</f>
        <v/>
      </c>
      <c r="C162" s="52" t="str">
        <f>'Leaderboard Round 1'!C162</f>
        <v/>
      </c>
      <c r="D162" s="52" t="str">
        <f>'Leaderboard Round 1'!D162</f>
        <v/>
      </c>
      <c r="E162" s="52" t="str">
        <f>'Leaderboard Round 1'!E162</f>
        <v/>
      </c>
      <c r="F162" s="52" t="str">
        <f>'Leaderboard Round 1'!F162</f>
        <v/>
      </c>
      <c r="G162" s="52" t="str">
        <f>'Leaderboard Round 1'!G162</f>
        <v/>
      </c>
      <c r="H162" s="52" t="str">
        <f>'Leaderboard Round 1'!H162</f>
        <v/>
      </c>
      <c r="I162" s="52" t="str">
        <f>'Leaderboard Round 1'!I162</f>
        <v/>
      </c>
      <c r="J162" s="52" t="str">
        <f>'Leaderboard Round 1'!J162</f>
        <v/>
      </c>
      <c r="K162" s="52" t="str">
        <f>'Leaderboard Round 1'!K162</f>
        <v/>
      </c>
      <c r="L162" s="52" t="str">
        <f>'Leaderboard Round 1'!L162</f>
        <v/>
      </c>
      <c r="M162" s="52" t="str">
        <f>'Leaderboard Round 1'!M162</f>
        <v/>
      </c>
      <c r="N162" s="52" t="str">
        <f>'Leaderboard Round 1'!N162</f>
        <v/>
      </c>
      <c r="O162" s="52" t="str">
        <f>'Leaderboard Round 1'!O162</f>
        <v/>
      </c>
      <c r="P162" s="52" t="str">
        <f>'Leaderboard Round 1'!P162</f>
        <v/>
      </c>
      <c r="Q162" s="52" t="str">
        <f>'Leaderboard Round 1'!Q162</f>
        <v/>
      </c>
      <c r="R162" s="52" t="str">
        <f>'Leaderboard Round 1'!R162</f>
        <v/>
      </c>
      <c r="S162" s="52" t="str">
        <f>'Leaderboard Round 1'!S162</f>
        <v/>
      </c>
      <c r="T162" s="52" t="str">
        <f>'Leaderboard Round 1'!T162</f>
        <v/>
      </c>
      <c r="U162" s="52" t="str">
        <f>'Leaderboard Round 1'!U162</f>
        <v/>
      </c>
      <c r="V162" s="52" t="str">
        <f>'Leaderboard Round 1'!V162</f>
        <v/>
      </c>
      <c r="W162" s="52" t="str">
        <f>'Leaderboard Round 1'!W162</f>
        <v/>
      </c>
      <c r="AA162" s="51" t="str">
        <f t="shared" si="1"/>
        <v/>
      </c>
      <c r="AB162" s="51" t="str">
        <f t="shared" si="2"/>
        <v/>
      </c>
    </row>
    <row r="163">
      <c r="A163" s="54" t="str">
        <f>'Leaderboard Round 1'!A163</f>
        <v/>
      </c>
      <c r="B163" s="52" t="str">
        <f>'Leaderboard Round 1'!B163</f>
        <v/>
      </c>
      <c r="C163" s="52" t="str">
        <f>'Leaderboard Round 1'!C163</f>
        <v/>
      </c>
      <c r="D163" s="52" t="str">
        <f>'Leaderboard Round 1'!D163</f>
        <v/>
      </c>
      <c r="E163" s="52" t="str">
        <f>'Leaderboard Round 1'!E163</f>
        <v/>
      </c>
      <c r="F163" s="52" t="str">
        <f>'Leaderboard Round 1'!F163</f>
        <v/>
      </c>
      <c r="G163" s="52" t="str">
        <f>'Leaderboard Round 1'!G163</f>
        <v/>
      </c>
      <c r="H163" s="52" t="str">
        <f>'Leaderboard Round 1'!H163</f>
        <v/>
      </c>
      <c r="I163" s="52" t="str">
        <f>'Leaderboard Round 1'!I163</f>
        <v/>
      </c>
      <c r="J163" s="52" t="str">
        <f>'Leaderboard Round 1'!J163</f>
        <v/>
      </c>
      <c r="K163" s="52" t="str">
        <f>'Leaderboard Round 1'!K163</f>
        <v/>
      </c>
      <c r="L163" s="52" t="str">
        <f>'Leaderboard Round 1'!L163</f>
        <v/>
      </c>
      <c r="M163" s="52" t="str">
        <f>'Leaderboard Round 1'!M163</f>
        <v/>
      </c>
      <c r="N163" s="52" t="str">
        <f>'Leaderboard Round 1'!N163</f>
        <v/>
      </c>
      <c r="O163" s="52" t="str">
        <f>'Leaderboard Round 1'!O163</f>
        <v/>
      </c>
      <c r="P163" s="52" t="str">
        <f>'Leaderboard Round 1'!P163</f>
        <v/>
      </c>
      <c r="Q163" s="52" t="str">
        <f>'Leaderboard Round 1'!Q163</f>
        <v/>
      </c>
      <c r="R163" s="52" t="str">
        <f>'Leaderboard Round 1'!R163</f>
        <v/>
      </c>
      <c r="S163" s="52" t="str">
        <f>'Leaderboard Round 1'!S163</f>
        <v/>
      </c>
      <c r="T163" s="52" t="str">
        <f>'Leaderboard Round 1'!T163</f>
        <v/>
      </c>
      <c r="U163" s="52" t="str">
        <f>'Leaderboard Round 1'!U163</f>
        <v/>
      </c>
      <c r="V163" s="52" t="str">
        <f>'Leaderboard Round 1'!V163</f>
        <v/>
      </c>
      <c r="W163" s="52" t="str">
        <f>'Leaderboard Round 1'!W163</f>
        <v/>
      </c>
      <c r="AA163" s="51" t="str">
        <f t="shared" si="1"/>
        <v/>
      </c>
      <c r="AB163" s="51" t="str">
        <f t="shared" si="2"/>
        <v/>
      </c>
    </row>
    <row r="164">
      <c r="A164" s="54" t="str">
        <f>'Leaderboard Round 1'!A164</f>
        <v/>
      </c>
      <c r="B164" s="52" t="str">
        <f>'Leaderboard Round 1'!B164</f>
        <v/>
      </c>
      <c r="C164" s="52" t="str">
        <f>'Leaderboard Round 1'!C164</f>
        <v/>
      </c>
      <c r="D164" s="52" t="str">
        <f>'Leaderboard Round 1'!D164</f>
        <v/>
      </c>
      <c r="E164" s="52" t="str">
        <f>'Leaderboard Round 1'!E164</f>
        <v/>
      </c>
      <c r="F164" s="52" t="str">
        <f>'Leaderboard Round 1'!F164</f>
        <v/>
      </c>
      <c r="G164" s="52" t="str">
        <f>'Leaderboard Round 1'!G164</f>
        <v/>
      </c>
      <c r="H164" s="52" t="str">
        <f>'Leaderboard Round 1'!H164</f>
        <v/>
      </c>
      <c r="I164" s="52" t="str">
        <f>'Leaderboard Round 1'!I164</f>
        <v/>
      </c>
      <c r="J164" s="52" t="str">
        <f>'Leaderboard Round 1'!J164</f>
        <v/>
      </c>
      <c r="K164" s="52" t="str">
        <f>'Leaderboard Round 1'!K164</f>
        <v/>
      </c>
      <c r="L164" s="52" t="str">
        <f>'Leaderboard Round 1'!L164</f>
        <v/>
      </c>
      <c r="M164" s="52" t="str">
        <f>'Leaderboard Round 1'!M164</f>
        <v/>
      </c>
      <c r="N164" s="52" t="str">
        <f>'Leaderboard Round 1'!N164</f>
        <v/>
      </c>
      <c r="O164" s="52" t="str">
        <f>'Leaderboard Round 1'!O164</f>
        <v/>
      </c>
      <c r="P164" s="52" t="str">
        <f>'Leaderboard Round 1'!P164</f>
        <v/>
      </c>
      <c r="Q164" s="52" t="str">
        <f>'Leaderboard Round 1'!Q164</f>
        <v/>
      </c>
      <c r="R164" s="52" t="str">
        <f>'Leaderboard Round 1'!R164</f>
        <v/>
      </c>
      <c r="S164" s="52" t="str">
        <f>'Leaderboard Round 1'!S164</f>
        <v/>
      </c>
      <c r="T164" s="52" t="str">
        <f>'Leaderboard Round 1'!T164</f>
        <v/>
      </c>
      <c r="U164" s="52" t="str">
        <f>'Leaderboard Round 1'!U164</f>
        <v/>
      </c>
      <c r="V164" s="52" t="str">
        <f>'Leaderboard Round 1'!V164</f>
        <v/>
      </c>
      <c r="W164" s="52" t="str">
        <f>'Leaderboard Round 1'!W164</f>
        <v/>
      </c>
      <c r="AA164" s="51" t="str">
        <f t="shared" si="1"/>
        <v/>
      </c>
      <c r="AB164" s="51" t="str">
        <f t="shared" si="2"/>
        <v/>
      </c>
    </row>
    <row r="165">
      <c r="A165" s="54" t="str">
        <f>'Leaderboard Round 1'!A165</f>
        <v/>
      </c>
      <c r="B165" s="52" t="str">
        <f>'Leaderboard Round 1'!B165</f>
        <v/>
      </c>
      <c r="C165" s="52" t="str">
        <f>'Leaderboard Round 1'!C165</f>
        <v/>
      </c>
      <c r="D165" s="52" t="str">
        <f>'Leaderboard Round 1'!D165</f>
        <v/>
      </c>
      <c r="E165" s="52" t="str">
        <f>'Leaderboard Round 1'!E165</f>
        <v/>
      </c>
      <c r="F165" s="52" t="str">
        <f>'Leaderboard Round 1'!F165</f>
        <v/>
      </c>
      <c r="G165" s="52" t="str">
        <f>'Leaderboard Round 1'!G165</f>
        <v/>
      </c>
      <c r="H165" s="52" t="str">
        <f>'Leaderboard Round 1'!H165</f>
        <v/>
      </c>
      <c r="I165" s="52" t="str">
        <f>'Leaderboard Round 1'!I165</f>
        <v/>
      </c>
      <c r="J165" s="52" t="str">
        <f>'Leaderboard Round 1'!J165</f>
        <v/>
      </c>
      <c r="K165" s="52" t="str">
        <f>'Leaderboard Round 1'!K165</f>
        <v/>
      </c>
      <c r="L165" s="52" t="str">
        <f>'Leaderboard Round 1'!L165</f>
        <v/>
      </c>
      <c r="M165" s="52" t="str">
        <f>'Leaderboard Round 1'!M165</f>
        <v/>
      </c>
      <c r="N165" s="52" t="str">
        <f>'Leaderboard Round 1'!N165</f>
        <v/>
      </c>
      <c r="O165" s="52" t="str">
        <f>'Leaderboard Round 1'!O165</f>
        <v/>
      </c>
      <c r="P165" s="52" t="str">
        <f>'Leaderboard Round 1'!P165</f>
        <v/>
      </c>
      <c r="Q165" s="52" t="str">
        <f>'Leaderboard Round 1'!Q165</f>
        <v/>
      </c>
      <c r="R165" s="52" t="str">
        <f>'Leaderboard Round 1'!R165</f>
        <v/>
      </c>
      <c r="S165" s="52" t="str">
        <f>'Leaderboard Round 1'!S165</f>
        <v/>
      </c>
      <c r="T165" s="52" t="str">
        <f>'Leaderboard Round 1'!T165</f>
        <v/>
      </c>
      <c r="U165" s="52" t="str">
        <f>'Leaderboard Round 1'!U165</f>
        <v/>
      </c>
      <c r="V165" s="52" t="str">
        <f>'Leaderboard Round 1'!V165</f>
        <v/>
      </c>
      <c r="W165" s="52" t="str">
        <f>'Leaderboard Round 1'!W165</f>
        <v/>
      </c>
      <c r="AA165" s="51" t="str">
        <f t="shared" si="1"/>
        <v/>
      </c>
      <c r="AB165" s="51" t="str">
        <f t="shared" si="2"/>
        <v/>
      </c>
    </row>
    <row r="166">
      <c r="A166" s="54" t="str">
        <f>'Leaderboard Round 1'!A166</f>
        <v/>
      </c>
      <c r="B166" s="52" t="str">
        <f>'Leaderboard Round 1'!B166</f>
        <v/>
      </c>
      <c r="C166" s="52" t="str">
        <f>'Leaderboard Round 1'!C166</f>
        <v/>
      </c>
      <c r="D166" s="52" t="str">
        <f>'Leaderboard Round 1'!D166</f>
        <v/>
      </c>
      <c r="E166" s="52" t="str">
        <f>'Leaderboard Round 1'!E166</f>
        <v/>
      </c>
      <c r="F166" s="52" t="str">
        <f>'Leaderboard Round 1'!F166</f>
        <v/>
      </c>
      <c r="G166" s="52" t="str">
        <f>'Leaderboard Round 1'!G166</f>
        <v/>
      </c>
      <c r="H166" s="52" t="str">
        <f>'Leaderboard Round 1'!H166</f>
        <v/>
      </c>
      <c r="I166" s="52" t="str">
        <f>'Leaderboard Round 1'!I166</f>
        <v/>
      </c>
      <c r="J166" s="52" t="str">
        <f>'Leaderboard Round 1'!J166</f>
        <v/>
      </c>
      <c r="K166" s="52" t="str">
        <f>'Leaderboard Round 1'!K166</f>
        <v/>
      </c>
      <c r="L166" s="52" t="str">
        <f>'Leaderboard Round 1'!L166</f>
        <v/>
      </c>
      <c r="M166" s="52" t="str">
        <f>'Leaderboard Round 1'!M166</f>
        <v/>
      </c>
      <c r="N166" s="52" t="str">
        <f>'Leaderboard Round 1'!N166</f>
        <v/>
      </c>
      <c r="O166" s="52" t="str">
        <f>'Leaderboard Round 1'!O166</f>
        <v/>
      </c>
      <c r="P166" s="52" t="str">
        <f>'Leaderboard Round 1'!P166</f>
        <v/>
      </c>
      <c r="Q166" s="52" t="str">
        <f>'Leaderboard Round 1'!Q166</f>
        <v/>
      </c>
      <c r="R166" s="52" t="str">
        <f>'Leaderboard Round 1'!R166</f>
        <v/>
      </c>
      <c r="S166" s="52" t="str">
        <f>'Leaderboard Round 1'!S166</f>
        <v/>
      </c>
      <c r="T166" s="52" t="str">
        <f>'Leaderboard Round 1'!T166</f>
        <v/>
      </c>
      <c r="U166" s="52" t="str">
        <f>'Leaderboard Round 1'!U166</f>
        <v/>
      </c>
      <c r="V166" s="52" t="str">
        <f>'Leaderboard Round 1'!V166</f>
        <v/>
      </c>
      <c r="W166" s="52" t="str">
        <f>'Leaderboard Round 1'!W166</f>
        <v/>
      </c>
      <c r="AA166" s="51" t="str">
        <f t="shared" si="1"/>
        <v/>
      </c>
      <c r="AB166" s="51" t="str">
        <f t="shared" si="2"/>
        <v/>
      </c>
    </row>
    <row r="167">
      <c r="A167" s="54" t="str">
        <f>'Leaderboard Round 1'!A167</f>
        <v/>
      </c>
      <c r="B167" s="52" t="str">
        <f>'Leaderboard Round 1'!B167</f>
        <v/>
      </c>
      <c r="C167" s="52" t="str">
        <f>'Leaderboard Round 1'!C167</f>
        <v/>
      </c>
      <c r="D167" s="52" t="str">
        <f>'Leaderboard Round 1'!D167</f>
        <v/>
      </c>
      <c r="E167" s="52" t="str">
        <f>'Leaderboard Round 1'!E167</f>
        <v/>
      </c>
      <c r="F167" s="52" t="str">
        <f>'Leaderboard Round 1'!F167</f>
        <v/>
      </c>
      <c r="G167" s="52" t="str">
        <f>'Leaderboard Round 1'!G167</f>
        <v/>
      </c>
      <c r="H167" s="52" t="str">
        <f>'Leaderboard Round 1'!H167</f>
        <v/>
      </c>
      <c r="I167" s="52" t="str">
        <f>'Leaderboard Round 1'!I167</f>
        <v/>
      </c>
      <c r="J167" s="52" t="str">
        <f>'Leaderboard Round 1'!J167</f>
        <v/>
      </c>
      <c r="K167" s="52" t="str">
        <f>'Leaderboard Round 1'!K167</f>
        <v/>
      </c>
      <c r="L167" s="52" t="str">
        <f>'Leaderboard Round 1'!L167</f>
        <v/>
      </c>
      <c r="M167" s="52" t="str">
        <f>'Leaderboard Round 1'!M167</f>
        <v/>
      </c>
      <c r="N167" s="52" t="str">
        <f>'Leaderboard Round 1'!N167</f>
        <v/>
      </c>
      <c r="O167" s="52" t="str">
        <f>'Leaderboard Round 1'!O167</f>
        <v/>
      </c>
      <c r="P167" s="52" t="str">
        <f>'Leaderboard Round 1'!P167</f>
        <v/>
      </c>
      <c r="Q167" s="52" t="str">
        <f>'Leaderboard Round 1'!Q167</f>
        <v/>
      </c>
      <c r="R167" s="52" t="str">
        <f>'Leaderboard Round 1'!R167</f>
        <v/>
      </c>
      <c r="S167" s="52" t="str">
        <f>'Leaderboard Round 1'!S167</f>
        <v/>
      </c>
      <c r="T167" s="52" t="str">
        <f>'Leaderboard Round 1'!T167</f>
        <v/>
      </c>
      <c r="U167" s="52" t="str">
        <f>'Leaderboard Round 1'!U167</f>
        <v/>
      </c>
      <c r="V167" s="52" t="str">
        <f>'Leaderboard Round 1'!V167</f>
        <v/>
      </c>
      <c r="W167" s="52" t="str">
        <f>'Leaderboard Round 1'!W167</f>
        <v/>
      </c>
      <c r="AA167" s="51" t="str">
        <f t="shared" si="1"/>
        <v/>
      </c>
      <c r="AB167" s="51" t="str">
        <f t="shared" si="2"/>
        <v/>
      </c>
    </row>
    <row r="168">
      <c r="A168" s="54" t="str">
        <f>'Leaderboard Round 1'!A168</f>
        <v/>
      </c>
      <c r="B168" s="52" t="str">
        <f>'Leaderboard Round 1'!B168</f>
        <v/>
      </c>
      <c r="C168" s="52" t="str">
        <f>'Leaderboard Round 1'!C168</f>
        <v/>
      </c>
      <c r="D168" s="52" t="str">
        <f>'Leaderboard Round 1'!D168</f>
        <v/>
      </c>
      <c r="E168" s="52" t="str">
        <f>'Leaderboard Round 1'!E168</f>
        <v/>
      </c>
      <c r="F168" s="52" t="str">
        <f>'Leaderboard Round 1'!F168</f>
        <v/>
      </c>
      <c r="G168" s="52" t="str">
        <f>'Leaderboard Round 1'!G168</f>
        <v/>
      </c>
      <c r="H168" s="52" t="str">
        <f>'Leaderboard Round 1'!H168</f>
        <v/>
      </c>
      <c r="I168" s="52" t="str">
        <f>'Leaderboard Round 1'!I168</f>
        <v/>
      </c>
      <c r="J168" s="52" t="str">
        <f>'Leaderboard Round 1'!J168</f>
        <v/>
      </c>
      <c r="K168" s="52" t="str">
        <f>'Leaderboard Round 1'!K168</f>
        <v/>
      </c>
      <c r="L168" s="52" t="str">
        <f>'Leaderboard Round 1'!L168</f>
        <v/>
      </c>
      <c r="M168" s="52" t="str">
        <f>'Leaderboard Round 1'!M168</f>
        <v/>
      </c>
      <c r="N168" s="52" t="str">
        <f>'Leaderboard Round 1'!N168</f>
        <v/>
      </c>
      <c r="O168" s="52" t="str">
        <f>'Leaderboard Round 1'!O168</f>
        <v/>
      </c>
      <c r="P168" s="52" t="str">
        <f>'Leaderboard Round 1'!P168</f>
        <v/>
      </c>
      <c r="Q168" s="52" t="str">
        <f>'Leaderboard Round 1'!Q168</f>
        <v/>
      </c>
      <c r="R168" s="52" t="str">
        <f>'Leaderboard Round 1'!R168</f>
        <v/>
      </c>
      <c r="S168" s="52" t="str">
        <f>'Leaderboard Round 1'!S168</f>
        <v/>
      </c>
      <c r="T168" s="52" t="str">
        <f>'Leaderboard Round 1'!T168</f>
        <v/>
      </c>
      <c r="U168" s="52" t="str">
        <f>'Leaderboard Round 1'!U168</f>
        <v/>
      </c>
      <c r="V168" s="52" t="str">
        <f>'Leaderboard Round 1'!V168</f>
        <v/>
      </c>
      <c r="W168" s="52" t="str">
        <f>'Leaderboard Round 1'!W168</f>
        <v/>
      </c>
      <c r="AA168" s="51" t="str">
        <f t="shared" si="1"/>
        <v/>
      </c>
      <c r="AB168" s="51" t="str">
        <f t="shared" si="2"/>
        <v/>
      </c>
    </row>
    <row r="169">
      <c r="A169" s="54" t="str">
        <f>'Leaderboard Round 1'!A169</f>
        <v/>
      </c>
      <c r="B169" s="52" t="str">
        <f>'Leaderboard Round 1'!B169</f>
        <v/>
      </c>
      <c r="C169" s="52" t="str">
        <f>'Leaderboard Round 1'!C169</f>
        <v/>
      </c>
      <c r="D169" s="52" t="str">
        <f>'Leaderboard Round 1'!D169</f>
        <v/>
      </c>
      <c r="E169" s="52" t="str">
        <f>'Leaderboard Round 1'!E169</f>
        <v/>
      </c>
      <c r="F169" s="52" t="str">
        <f>'Leaderboard Round 1'!F169</f>
        <v/>
      </c>
      <c r="G169" s="52" t="str">
        <f>'Leaderboard Round 1'!G169</f>
        <v/>
      </c>
      <c r="H169" s="52" t="str">
        <f>'Leaderboard Round 1'!H169</f>
        <v/>
      </c>
      <c r="I169" s="52" t="str">
        <f>'Leaderboard Round 1'!I169</f>
        <v/>
      </c>
      <c r="J169" s="52" t="str">
        <f>'Leaderboard Round 1'!J169</f>
        <v/>
      </c>
      <c r="K169" s="52" t="str">
        <f>'Leaderboard Round 1'!K169</f>
        <v/>
      </c>
      <c r="L169" s="52" t="str">
        <f>'Leaderboard Round 1'!L169</f>
        <v/>
      </c>
      <c r="M169" s="52" t="str">
        <f>'Leaderboard Round 1'!M169</f>
        <v/>
      </c>
      <c r="N169" s="52" t="str">
        <f>'Leaderboard Round 1'!N169</f>
        <v/>
      </c>
      <c r="O169" s="52" t="str">
        <f>'Leaderboard Round 1'!O169</f>
        <v/>
      </c>
      <c r="P169" s="52" t="str">
        <f>'Leaderboard Round 1'!P169</f>
        <v/>
      </c>
      <c r="Q169" s="52" t="str">
        <f>'Leaderboard Round 1'!Q169</f>
        <v/>
      </c>
      <c r="R169" s="52" t="str">
        <f>'Leaderboard Round 1'!R169</f>
        <v/>
      </c>
      <c r="S169" s="52" t="str">
        <f>'Leaderboard Round 1'!S169</f>
        <v/>
      </c>
      <c r="T169" s="52" t="str">
        <f>'Leaderboard Round 1'!T169</f>
        <v/>
      </c>
      <c r="U169" s="52" t="str">
        <f>'Leaderboard Round 1'!U169</f>
        <v/>
      </c>
      <c r="V169" s="52" t="str">
        <f>'Leaderboard Round 1'!V169</f>
        <v/>
      </c>
      <c r="W169" s="52" t="str">
        <f>'Leaderboard Round 1'!W169</f>
        <v/>
      </c>
      <c r="AA169" s="51" t="str">
        <f t="shared" si="1"/>
        <v/>
      </c>
      <c r="AB169" s="51" t="str">
        <f t="shared" si="2"/>
        <v/>
      </c>
    </row>
    <row r="170">
      <c r="A170" s="54" t="str">
        <f>'Leaderboard Round 1'!A170</f>
        <v/>
      </c>
      <c r="B170" s="52" t="str">
        <f>'Leaderboard Round 1'!B170</f>
        <v/>
      </c>
      <c r="C170" s="52" t="str">
        <f>'Leaderboard Round 1'!C170</f>
        <v/>
      </c>
      <c r="D170" s="52" t="str">
        <f>'Leaderboard Round 1'!D170</f>
        <v/>
      </c>
      <c r="E170" s="52" t="str">
        <f>'Leaderboard Round 1'!E170</f>
        <v/>
      </c>
      <c r="F170" s="52" t="str">
        <f>'Leaderboard Round 1'!F170</f>
        <v/>
      </c>
      <c r="G170" s="52" t="str">
        <f>'Leaderboard Round 1'!G170</f>
        <v/>
      </c>
      <c r="H170" s="52" t="str">
        <f>'Leaderboard Round 1'!H170</f>
        <v/>
      </c>
      <c r="I170" s="52" t="str">
        <f>'Leaderboard Round 1'!I170</f>
        <v/>
      </c>
      <c r="J170" s="52" t="str">
        <f>'Leaderboard Round 1'!J170</f>
        <v/>
      </c>
      <c r="K170" s="52" t="str">
        <f>'Leaderboard Round 1'!K170</f>
        <v/>
      </c>
      <c r="L170" s="52" t="str">
        <f>'Leaderboard Round 1'!L170</f>
        <v/>
      </c>
      <c r="M170" s="52" t="str">
        <f>'Leaderboard Round 1'!M170</f>
        <v/>
      </c>
      <c r="N170" s="52" t="str">
        <f>'Leaderboard Round 1'!N170</f>
        <v/>
      </c>
      <c r="O170" s="52" t="str">
        <f>'Leaderboard Round 1'!O170</f>
        <v/>
      </c>
      <c r="P170" s="52" t="str">
        <f>'Leaderboard Round 1'!P170</f>
        <v/>
      </c>
      <c r="Q170" s="52" t="str">
        <f>'Leaderboard Round 1'!Q170</f>
        <v/>
      </c>
      <c r="R170" s="52" t="str">
        <f>'Leaderboard Round 1'!R170</f>
        <v/>
      </c>
      <c r="S170" s="52" t="str">
        <f>'Leaderboard Round 1'!S170</f>
        <v/>
      </c>
      <c r="T170" s="52" t="str">
        <f>'Leaderboard Round 1'!T170</f>
        <v/>
      </c>
      <c r="U170" s="52" t="str">
        <f>'Leaderboard Round 1'!U170</f>
        <v/>
      </c>
      <c r="V170" s="52" t="str">
        <f>'Leaderboard Round 1'!V170</f>
        <v/>
      </c>
      <c r="W170" s="52" t="str">
        <f>'Leaderboard Round 1'!W170</f>
        <v/>
      </c>
      <c r="AA170" s="51" t="str">
        <f t="shared" si="1"/>
        <v/>
      </c>
      <c r="AB170" s="51" t="str">
        <f t="shared" si="2"/>
        <v/>
      </c>
    </row>
    <row r="171">
      <c r="A171" s="54" t="str">
        <f>'Leaderboard Round 1'!A171</f>
        <v/>
      </c>
      <c r="B171" s="52" t="str">
        <f>'Leaderboard Round 1'!B171</f>
        <v/>
      </c>
      <c r="C171" s="52" t="str">
        <f>'Leaderboard Round 1'!C171</f>
        <v/>
      </c>
      <c r="D171" s="52" t="str">
        <f>'Leaderboard Round 1'!D171</f>
        <v/>
      </c>
      <c r="E171" s="52" t="str">
        <f>'Leaderboard Round 1'!E171</f>
        <v/>
      </c>
      <c r="F171" s="52" t="str">
        <f>'Leaderboard Round 1'!F171</f>
        <v/>
      </c>
      <c r="G171" s="52" t="str">
        <f>'Leaderboard Round 1'!G171</f>
        <v/>
      </c>
      <c r="H171" s="52" t="str">
        <f>'Leaderboard Round 1'!H171</f>
        <v/>
      </c>
      <c r="I171" s="52" t="str">
        <f>'Leaderboard Round 1'!I171</f>
        <v/>
      </c>
      <c r="J171" s="52" t="str">
        <f>'Leaderboard Round 1'!J171</f>
        <v/>
      </c>
      <c r="K171" s="52" t="str">
        <f>'Leaderboard Round 1'!K171</f>
        <v/>
      </c>
      <c r="L171" s="52" t="str">
        <f>'Leaderboard Round 1'!L171</f>
        <v/>
      </c>
      <c r="M171" s="52" t="str">
        <f>'Leaderboard Round 1'!M171</f>
        <v/>
      </c>
      <c r="N171" s="52" t="str">
        <f>'Leaderboard Round 1'!N171</f>
        <v/>
      </c>
      <c r="O171" s="52" t="str">
        <f>'Leaderboard Round 1'!O171</f>
        <v/>
      </c>
      <c r="P171" s="52" t="str">
        <f>'Leaderboard Round 1'!P171</f>
        <v/>
      </c>
      <c r="Q171" s="52" t="str">
        <f>'Leaderboard Round 1'!Q171</f>
        <v/>
      </c>
      <c r="R171" s="52" t="str">
        <f>'Leaderboard Round 1'!R171</f>
        <v/>
      </c>
      <c r="S171" s="52" t="str">
        <f>'Leaderboard Round 1'!S171</f>
        <v/>
      </c>
      <c r="T171" s="52" t="str">
        <f>'Leaderboard Round 1'!T171</f>
        <v/>
      </c>
      <c r="U171" s="52" t="str">
        <f>'Leaderboard Round 1'!U171</f>
        <v/>
      </c>
      <c r="V171" s="52" t="str">
        <f>'Leaderboard Round 1'!V171</f>
        <v/>
      </c>
      <c r="W171" s="52" t="str">
        <f>'Leaderboard Round 1'!W171</f>
        <v/>
      </c>
      <c r="AA171" s="51" t="str">
        <f t="shared" si="1"/>
        <v/>
      </c>
      <c r="AB171" s="51" t="str">
        <f t="shared" si="2"/>
        <v/>
      </c>
    </row>
    <row r="172">
      <c r="A172" s="54" t="str">
        <f>'Leaderboard Round 1'!A172</f>
        <v/>
      </c>
      <c r="B172" s="52" t="str">
        <f>'Leaderboard Round 1'!B172</f>
        <v/>
      </c>
      <c r="C172" s="52" t="str">
        <f>'Leaderboard Round 1'!C172</f>
        <v/>
      </c>
      <c r="D172" s="52" t="str">
        <f>'Leaderboard Round 1'!D172</f>
        <v/>
      </c>
      <c r="E172" s="52" t="str">
        <f>'Leaderboard Round 1'!E172</f>
        <v/>
      </c>
      <c r="F172" s="52" t="str">
        <f>'Leaderboard Round 1'!F172</f>
        <v/>
      </c>
      <c r="G172" s="52" t="str">
        <f>'Leaderboard Round 1'!G172</f>
        <v/>
      </c>
      <c r="H172" s="52" t="str">
        <f>'Leaderboard Round 1'!H172</f>
        <v/>
      </c>
      <c r="I172" s="52" t="str">
        <f>'Leaderboard Round 1'!I172</f>
        <v/>
      </c>
      <c r="J172" s="52" t="str">
        <f>'Leaderboard Round 1'!J172</f>
        <v/>
      </c>
      <c r="K172" s="52" t="str">
        <f>'Leaderboard Round 1'!K172</f>
        <v/>
      </c>
      <c r="L172" s="52" t="str">
        <f>'Leaderboard Round 1'!L172</f>
        <v/>
      </c>
      <c r="M172" s="52" t="str">
        <f>'Leaderboard Round 1'!M172</f>
        <v/>
      </c>
      <c r="N172" s="52" t="str">
        <f>'Leaderboard Round 1'!N172</f>
        <v/>
      </c>
      <c r="O172" s="52" t="str">
        <f>'Leaderboard Round 1'!O172</f>
        <v/>
      </c>
      <c r="P172" s="52" t="str">
        <f>'Leaderboard Round 1'!P172</f>
        <v/>
      </c>
      <c r="Q172" s="52" t="str">
        <f>'Leaderboard Round 1'!Q172</f>
        <v/>
      </c>
      <c r="R172" s="52" t="str">
        <f>'Leaderboard Round 1'!R172</f>
        <v/>
      </c>
      <c r="S172" s="52" t="str">
        <f>'Leaderboard Round 1'!S172</f>
        <v/>
      </c>
      <c r="T172" s="52" t="str">
        <f>'Leaderboard Round 1'!T172</f>
        <v/>
      </c>
      <c r="U172" s="52" t="str">
        <f>'Leaderboard Round 1'!U172</f>
        <v/>
      </c>
      <c r="V172" s="52" t="str">
        <f>'Leaderboard Round 1'!V172</f>
        <v/>
      </c>
      <c r="W172" s="52" t="str">
        <f>'Leaderboard Round 1'!W172</f>
        <v/>
      </c>
      <c r="AA172" s="51" t="str">
        <f t="shared" si="1"/>
        <v/>
      </c>
      <c r="AB172" s="51" t="str">
        <f t="shared" si="2"/>
        <v/>
      </c>
    </row>
    <row r="173">
      <c r="A173" s="54" t="str">
        <f>'Leaderboard Round 1'!A173</f>
        <v/>
      </c>
      <c r="B173" s="52" t="str">
        <f>'Leaderboard Round 1'!B173</f>
        <v/>
      </c>
      <c r="C173" s="52" t="str">
        <f>'Leaderboard Round 1'!C173</f>
        <v/>
      </c>
      <c r="D173" s="52" t="str">
        <f>'Leaderboard Round 1'!D173</f>
        <v/>
      </c>
      <c r="E173" s="52" t="str">
        <f>'Leaderboard Round 1'!E173</f>
        <v/>
      </c>
      <c r="F173" s="52" t="str">
        <f>'Leaderboard Round 1'!F173</f>
        <v/>
      </c>
      <c r="G173" s="52" t="str">
        <f>'Leaderboard Round 1'!G173</f>
        <v/>
      </c>
      <c r="H173" s="52" t="str">
        <f>'Leaderboard Round 1'!H173</f>
        <v/>
      </c>
      <c r="I173" s="52" t="str">
        <f>'Leaderboard Round 1'!I173</f>
        <v/>
      </c>
      <c r="J173" s="52" t="str">
        <f>'Leaderboard Round 1'!J173</f>
        <v/>
      </c>
      <c r="K173" s="52" t="str">
        <f>'Leaderboard Round 1'!K173</f>
        <v/>
      </c>
      <c r="L173" s="52" t="str">
        <f>'Leaderboard Round 1'!L173</f>
        <v/>
      </c>
      <c r="M173" s="52" t="str">
        <f>'Leaderboard Round 1'!M173</f>
        <v/>
      </c>
      <c r="N173" s="52" t="str">
        <f>'Leaderboard Round 1'!N173</f>
        <v/>
      </c>
      <c r="O173" s="52" t="str">
        <f>'Leaderboard Round 1'!O173</f>
        <v/>
      </c>
      <c r="P173" s="52" t="str">
        <f>'Leaderboard Round 1'!P173</f>
        <v/>
      </c>
      <c r="Q173" s="52" t="str">
        <f>'Leaderboard Round 1'!Q173</f>
        <v/>
      </c>
      <c r="R173" s="52" t="str">
        <f>'Leaderboard Round 1'!R173</f>
        <v/>
      </c>
      <c r="S173" s="52" t="str">
        <f>'Leaderboard Round 1'!S173</f>
        <v/>
      </c>
      <c r="T173" s="52" t="str">
        <f>'Leaderboard Round 1'!T173</f>
        <v/>
      </c>
      <c r="U173" s="52" t="str">
        <f>'Leaderboard Round 1'!U173</f>
        <v/>
      </c>
      <c r="V173" s="52" t="str">
        <f>'Leaderboard Round 1'!V173</f>
        <v/>
      </c>
      <c r="W173" s="52" t="str">
        <f>'Leaderboard Round 1'!W173</f>
        <v/>
      </c>
      <c r="AA173" s="51" t="str">
        <f t="shared" si="1"/>
        <v/>
      </c>
      <c r="AB173" s="51" t="str">
        <f t="shared" si="2"/>
        <v/>
      </c>
    </row>
    <row r="174">
      <c r="A174" s="54" t="str">
        <f>'Leaderboard Round 1'!A174</f>
        <v/>
      </c>
      <c r="B174" s="52" t="str">
        <f>'Leaderboard Round 1'!B174</f>
        <v/>
      </c>
      <c r="C174" s="52" t="str">
        <f>'Leaderboard Round 1'!C174</f>
        <v/>
      </c>
      <c r="D174" s="52" t="str">
        <f>'Leaderboard Round 1'!D174</f>
        <v/>
      </c>
      <c r="E174" s="52" t="str">
        <f>'Leaderboard Round 1'!E174</f>
        <v/>
      </c>
      <c r="F174" s="52" t="str">
        <f>'Leaderboard Round 1'!F174</f>
        <v/>
      </c>
      <c r="G174" s="52" t="str">
        <f>'Leaderboard Round 1'!G174</f>
        <v/>
      </c>
      <c r="H174" s="52" t="str">
        <f>'Leaderboard Round 1'!H174</f>
        <v/>
      </c>
      <c r="I174" s="52" t="str">
        <f>'Leaderboard Round 1'!I174</f>
        <v/>
      </c>
      <c r="J174" s="52" t="str">
        <f>'Leaderboard Round 1'!J174</f>
        <v/>
      </c>
      <c r="K174" s="52" t="str">
        <f>'Leaderboard Round 1'!K174</f>
        <v/>
      </c>
      <c r="L174" s="52" t="str">
        <f>'Leaderboard Round 1'!L174</f>
        <v/>
      </c>
      <c r="M174" s="52" t="str">
        <f>'Leaderboard Round 1'!M174</f>
        <v/>
      </c>
      <c r="N174" s="52" t="str">
        <f>'Leaderboard Round 1'!N174</f>
        <v/>
      </c>
      <c r="O174" s="52" t="str">
        <f>'Leaderboard Round 1'!O174</f>
        <v/>
      </c>
      <c r="P174" s="52" t="str">
        <f>'Leaderboard Round 1'!P174</f>
        <v/>
      </c>
      <c r="Q174" s="52" t="str">
        <f>'Leaderboard Round 1'!Q174</f>
        <v/>
      </c>
      <c r="R174" s="52" t="str">
        <f>'Leaderboard Round 1'!R174</f>
        <v/>
      </c>
      <c r="S174" s="52" t="str">
        <f>'Leaderboard Round 1'!S174</f>
        <v/>
      </c>
      <c r="T174" s="52" t="str">
        <f>'Leaderboard Round 1'!T174</f>
        <v/>
      </c>
      <c r="U174" s="52" t="str">
        <f>'Leaderboard Round 1'!U174</f>
        <v/>
      </c>
      <c r="V174" s="52" t="str">
        <f>'Leaderboard Round 1'!V174</f>
        <v/>
      </c>
      <c r="W174" s="52" t="str">
        <f>'Leaderboard Round 1'!W174</f>
        <v/>
      </c>
      <c r="AA174" s="51" t="str">
        <f t="shared" si="1"/>
        <v/>
      </c>
      <c r="AB174" s="51" t="str">
        <f t="shared" si="2"/>
        <v/>
      </c>
    </row>
    <row r="175">
      <c r="A175" s="54" t="str">
        <f>'Leaderboard Round 1'!A175</f>
        <v/>
      </c>
      <c r="B175" s="52" t="str">
        <f>'Leaderboard Round 1'!B175</f>
        <v/>
      </c>
      <c r="C175" s="52" t="str">
        <f>'Leaderboard Round 1'!C175</f>
        <v/>
      </c>
      <c r="D175" s="52" t="str">
        <f>'Leaderboard Round 1'!D175</f>
        <v/>
      </c>
      <c r="E175" s="52" t="str">
        <f>'Leaderboard Round 1'!E175</f>
        <v/>
      </c>
      <c r="F175" s="52" t="str">
        <f>'Leaderboard Round 1'!F175</f>
        <v/>
      </c>
      <c r="G175" s="52" t="str">
        <f>'Leaderboard Round 1'!G175</f>
        <v/>
      </c>
      <c r="H175" s="52" t="str">
        <f>'Leaderboard Round 1'!H175</f>
        <v/>
      </c>
      <c r="I175" s="52" t="str">
        <f>'Leaderboard Round 1'!I175</f>
        <v/>
      </c>
      <c r="J175" s="52" t="str">
        <f>'Leaderboard Round 1'!J175</f>
        <v/>
      </c>
      <c r="K175" s="52" t="str">
        <f>'Leaderboard Round 1'!K175</f>
        <v/>
      </c>
      <c r="L175" s="52" t="str">
        <f>'Leaderboard Round 1'!L175</f>
        <v/>
      </c>
      <c r="M175" s="52" t="str">
        <f>'Leaderboard Round 1'!M175</f>
        <v/>
      </c>
      <c r="N175" s="52" t="str">
        <f>'Leaderboard Round 1'!N175</f>
        <v/>
      </c>
      <c r="O175" s="52" t="str">
        <f>'Leaderboard Round 1'!O175</f>
        <v/>
      </c>
      <c r="P175" s="52" t="str">
        <f>'Leaderboard Round 1'!P175</f>
        <v/>
      </c>
      <c r="Q175" s="52" t="str">
        <f>'Leaderboard Round 1'!Q175</f>
        <v/>
      </c>
      <c r="R175" s="52" t="str">
        <f>'Leaderboard Round 1'!R175</f>
        <v/>
      </c>
      <c r="S175" s="52" t="str">
        <f>'Leaderboard Round 1'!S175</f>
        <v/>
      </c>
      <c r="T175" s="52" t="str">
        <f>'Leaderboard Round 1'!T175</f>
        <v/>
      </c>
      <c r="U175" s="52" t="str">
        <f>'Leaderboard Round 1'!U175</f>
        <v/>
      </c>
      <c r="V175" s="52" t="str">
        <f>'Leaderboard Round 1'!V175</f>
        <v/>
      </c>
      <c r="W175" s="52" t="str">
        <f>'Leaderboard Round 1'!W175</f>
        <v/>
      </c>
      <c r="AA175" s="51" t="str">
        <f t="shared" si="1"/>
        <v/>
      </c>
      <c r="AB175" s="51" t="str">
        <f t="shared" si="2"/>
        <v/>
      </c>
    </row>
    <row r="176">
      <c r="A176" s="54" t="str">
        <f>'Leaderboard Round 1'!A176</f>
        <v/>
      </c>
      <c r="B176" s="52" t="str">
        <f>'Leaderboard Round 1'!B176</f>
        <v/>
      </c>
      <c r="C176" s="52" t="str">
        <f>'Leaderboard Round 1'!C176</f>
        <v/>
      </c>
      <c r="D176" s="52" t="str">
        <f>'Leaderboard Round 1'!D176</f>
        <v/>
      </c>
      <c r="E176" s="52" t="str">
        <f>'Leaderboard Round 1'!E176</f>
        <v/>
      </c>
      <c r="F176" s="52" t="str">
        <f>'Leaderboard Round 1'!F176</f>
        <v/>
      </c>
      <c r="G176" s="52" t="str">
        <f>'Leaderboard Round 1'!G176</f>
        <v/>
      </c>
      <c r="H176" s="52" t="str">
        <f>'Leaderboard Round 1'!H176</f>
        <v/>
      </c>
      <c r="I176" s="52" t="str">
        <f>'Leaderboard Round 1'!I176</f>
        <v/>
      </c>
      <c r="J176" s="52" t="str">
        <f>'Leaderboard Round 1'!J176</f>
        <v/>
      </c>
      <c r="K176" s="52" t="str">
        <f>'Leaderboard Round 1'!K176</f>
        <v/>
      </c>
      <c r="L176" s="52" t="str">
        <f>'Leaderboard Round 1'!L176</f>
        <v/>
      </c>
      <c r="M176" s="52" t="str">
        <f>'Leaderboard Round 1'!M176</f>
        <v/>
      </c>
      <c r="N176" s="52" t="str">
        <f>'Leaderboard Round 1'!N176</f>
        <v/>
      </c>
      <c r="O176" s="52" t="str">
        <f>'Leaderboard Round 1'!O176</f>
        <v/>
      </c>
      <c r="P176" s="52" t="str">
        <f>'Leaderboard Round 1'!P176</f>
        <v/>
      </c>
      <c r="Q176" s="52" t="str">
        <f>'Leaderboard Round 1'!Q176</f>
        <v/>
      </c>
      <c r="R176" s="52" t="str">
        <f>'Leaderboard Round 1'!R176</f>
        <v/>
      </c>
      <c r="S176" s="52" t="str">
        <f>'Leaderboard Round 1'!S176</f>
        <v/>
      </c>
      <c r="T176" s="52" t="str">
        <f>'Leaderboard Round 1'!T176</f>
        <v/>
      </c>
      <c r="U176" s="52" t="str">
        <f>'Leaderboard Round 1'!U176</f>
        <v/>
      </c>
      <c r="V176" s="52" t="str">
        <f>'Leaderboard Round 1'!V176</f>
        <v/>
      </c>
      <c r="W176" s="52" t="str">
        <f>'Leaderboard Round 1'!W176</f>
        <v/>
      </c>
      <c r="AA176" s="51" t="str">
        <f t="shared" si="1"/>
        <v/>
      </c>
      <c r="AB176" s="51" t="str">
        <f t="shared" si="2"/>
        <v/>
      </c>
    </row>
    <row r="177">
      <c r="A177" s="54" t="str">
        <f>'Leaderboard Round 1'!A177</f>
        <v/>
      </c>
      <c r="B177" s="52" t="str">
        <f>'Leaderboard Round 1'!B177</f>
        <v/>
      </c>
      <c r="C177" s="52" t="str">
        <f>'Leaderboard Round 1'!C177</f>
        <v/>
      </c>
      <c r="D177" s="52" t="str">
        <f>'Leaderboard Round 1'!D177</f>
        <v/>
      </c>
      <c r="E177" s="52" t="str">
        <f>'Leaderboard Round 1'!E177</f>
        <v/>
      </c>
      <c r="F177" s="52" t="str">
        <f>'Leaderboard Round 1'!F177</f>
        <v/>
      </c>
      <c r="G177" s="52" t="str">
        <f>'Leaderboard Round 1'!G177</f>
        <v/>
      </c>
      <c r="H177" s="52" t="str">
        <f>'Leaderboard Round 1'!H177</f>
        <v/>
      </c>
      <c r="I177" s="52" t="str">
        <f>'Leaderboard Round 1'!I177</f>
        <v/>
      </c>
      <c r="J177" s="52" t="str">
        <f>'Leaderboard Round 1'!J177</f>
        <v/>
      </c>
      <c r="K177" s="52" t="str">
        <f>'Leaderboard Round 1'!K177</f>
        <v/>
      </c>
      <c r="L177" s="52" t="str">
        <f>'Leaderboard Round 1'!L177</f>
        <v/>
      </c>
      <c r="M177" s="52" t="str">
        <f>'Leaderboard Round 1'!M177</f>
        <v/>
      </c>
      <c r="N177" s="52" t="str">
        <f>'Leaderboard Round 1'!N177</f>
        <v/>
      </c>
      <c r="O177" s="52" t="str">
        <f>'Leaderboard Round 1'!O177</f>
        <v/>
      </c>
      <c r="P177" s="52" t="str">
        <f>'Leaderboard Round 1'!P177</f>
        <v/>
      </c>
      <c r="Q177" s="52" t="str">
        <f>'Leaderboard Round 1'!Q177</f>
        <v/>
      </c>
      <c r="R177" s="52" t="str">
        <f>'Leaderboard Round 1'!R177</f>
        <v/>
      </c>
      <c r="S177" s="52" t="str">
        <f>'Leaderboard Round 1'!S177</f>
        <v/>
      </c>
      <c r="T177" s="52" t="str">
        <f>'Leaderboard Round 1'!T177</f>
        <v/>
      </c>
      <c r="U177" s="52" t="str">
        <f>'Leaderboard Round 1'!U177</f>
        <v/>
      </c>
      <c r="V177" s="52" t="str">
        <f>'Leaderboard Round 1'!V177</f>
        <v/>
      </c>
      <c r="W177" s="52" t="str">
        <f>'Leaderboard Round 1'!W177</f>
        <v/>
      </c>
      <c r="AA177" s="51" t="str">
        <f t="shared" si="1"/>
        <v/>
      </c>
      <c r="AB177" s="51" t="str">
        <f t="shared" si="2"/>
        <v/>
      </c>
    </row>
    <row r="178">
      <c r="A178" s="54" t="str">
        <f>'Leaderboard Round 1'!A178</f>
        <v/>
      </c>
      <c r="B178" s="52" t="str">
        <f>'Leaderboard Round 1'!B178</f>
        <v/>
      </c>
      <c r="C178" s="52" t="str">
        <f>'Leaderboard Round 1'!C178</f>
        <v/>
      </c>
      <c r="D178" s="52" t="str">
        <f>'Leaderboard Round 1'!D178</f>
        <v/>
      </c>
      <c r="E178" s="52" t="str">
        <f>'Leaderboard Round 1'!E178</f>
        <v/>
      </c>
      <c r="F178" s="52" t="str">
        <f>'Leaderboard Round 1'!F178</f>
        <v/>
      </c>
      <c r="G178" s="52" t="str">
        <f>'Leaderboard Round 1'!G178</f>
        <v/>
      </c>
      <c r="H178" s="52" t="str">
        <f>'Leaderboard Round 1'!H178</f>
        <v/>
      </c>
      <c r="I178" s="52" t="str">
        <f>'Leaderboard Round 1'!I178</f>
        <v/>
      </c>
      <c r="J178" s="52" t="str">
        <f>'Leaderboard Round 1'!J178</f>
        <v/>
      </c>
      <c r="K178" s="52" t="str">
        <f>'Leaderboard Round 1'!K178</f>
        <v/>
      </c>
      <c r="L178" s="52" t="str">
        <f>'Leaderboard Round 1'!L178</f>
        <v/>
      </c>
      <c r="M178" s="52" t="str">
        <f>'Leaderboard Round 1'!M178</f>
        <v/>
      </c>
      <c r="N178" s="52" t="str">
        <f>'Leaderboard Round 1'!N178</f>
        <v/>
      </c>
      <c r="O178" s="52" t="str">
        <f>'Leaderboard Round 1'!O178</f>
        <v/>
      </c>
      <c r="P178" s="52" t="str">
        <f>'Leaderboard Round 1'!P178</f>
        <v/>
      </c>
      <c r="Q178" s="52" t="str">
        <f>'Leaderboard Round 1'!Q178</f>
        <v/>
      </c>
      <c r="R178" s="52" t="str">
        <f>'Leaderboard Round 1'!R178</f>
        <v/>
      </c>
      <c r="S178" s="52" t="str">
        <f>'Leaderboard Round 1'!S178</f>
        <v/>
      </c>
      <c r="T178" s="52" t="str">
        <f>'Leaderboard Round 1'!T178</f>
        <v/>
      </c>
      <c r="U178" s="52" t="str">
        <f>'Leaderboard Round 1'!U178</f>
        <v/>
      </c>
      <c r="V178" s="52" t="str">
        <f>'Leaderboard Round 1'!V178</f>
        <v/>
      </c>
      <c r="W178" s="52" t="str">
        <f>'Leaderboard Round 1'!W178</f>
        <v/>
      </c>
      <c r="AA178" s="51" t="str">
        <f t="shared" si="1"/>
        <v/>
      </c>
      <c r="AB178" s="51" t="str">
        <f t="shared" si="2"/>
        <v/>
      </c>
    </row>
    <row r="179">
      <c r="A179" s="54" t="str">
        <f>'Leaderboard Round 1'!A179</f>
        <v/>
      </c>
      <c r="B179" s="52" t="str">
        <f>'Leaderboard Round 1'!B179</f>
        <v/>
      </c>
      <c r="C179" s="52" t="str">
        <f>'Leaderboard Round 1'!C179</f>
        <v/>
      </c>
      <c r="D179" s="52" t="str">
        <f>'Leaderboard Round 1'!D179</f>
        <v/>
      </c>
      <c r="E179" s="52" t="str">
        <f>'Leaderboard Round 1'!E179</f>
        <v/>
      </c>
      <c r="F179" s="52" t="str">
        <f>'Leaderboard Round 1'!F179</f>
        <v/>
      </c>
      <c r="G179" s="52" t="str">
        <f>'Leaderboard Round 1'!G179</f>
        <v/>
      </c>
      <c r="H179" s="52" t="str">
        <f>'Leaderboard Round 1'!H179</f>
        <v/>
      </c>
      <c r="I179" s="52" t="str">
        <f>'Leaderboard Round 1'!I179</f>
        <v/>
      </c>
      <c r="J179" s="52" t="str">
        <f>'Leaderboard Round 1'!J179</f>
        <v/>
      </c>
      <c r="K179" s="52" t="str">
        <f>'Leaderboard Round 1'!K179</f>
        <v/>
      </c>
      <c r="L179" s="52" t="str">
        <f>'Leaderboard Round 1'!L179</f>
        <v/>
      </c>
      <c r="M179" s="52" t="str">
        <f>'Leaderboard Round 1'!M179</f>
        <v/>
      </c>
      <c r="N179" s="52" t="str">
        <f>'Leaderboard Round 1'!N179</f>
        <v/>
      </c>
      <c r="O179" s="52" t="str">
        <f>'Leaderboard Round 1'!O179</f>
        <v/>
      </c>
      <c r="P179" s="52" t="str">
        <f>'Leaderboard Round 1'!P179</f>
        <v/>
      </c>
      <c r="Q179" s="52" t="str">
        <f>'Leaderboard Round 1'!Q179</f>
        <v/>
      </c>
      <c r="R179" s="52" t="str">
        <f>'Leaderboard Round 1'!R179</f>
        <v/>
      </c>
      <c r="S179" s="52" t="str">
        <f>'Leaderboard Round 1'!S179</f>
        <v/>
      </c>
      <c r="T179" s="52" t="str">
        <f>'Leaderboard Round 1'!T179</f>
        <v/>
      </c>
      <c r="U179" s="52" t="str">
        <f>'Leaderboard Round 1'!U179</f>
        <v/>
      </c>
      <c r="V179" s="52" t="str">
        <f>'Leaderboard Round 1'!V179</f>
        <v/>
      </c>
      <c r="W179" s="52" t="str">
        <f>'Leaderboard Round 1'!W179</f>
        <v/>
      </c>
      <c r="AA179" s="51" t="str">
        <f t="shared" si="1"/>
        <v/>
      </c>
      <c r="AB179" s="51" t="str">
        <f t="shared" si="2"/>
        <v/>
      </c>
    </row>
    <row r="180">
      <c r="A180" s="54" t="str">
        <f>'Leaderboard Round 1'!A180</f>
        <v/>
      </c>
      <c r="B180" s="52" t="str">
        <f>'Leaderboard Round 1'!B180</f>
        <v/>
      </c>
      <c r="C180" s="52" t="str">
        <f>'Leaderboard Round 1'!C180</f>
        <v/>
      </c>
      <c r="D180" s="52" t="str">
        <f>'Leaderboard Round 1'!D180</f>
        <v/>
      </c>
      <c r="E180" s="52" t="str">
        <f>'Leaderboard Round 1'!E180</f>
        <v/>
      </c>
      <c r="F180" s="52" t="str">
        <f>'Leaderboard Round 1'!F180</f>
        <v/>
      </c>
      <c r="G180" s="52" t="str">
        <f>'Leaderboard Round 1'!G180</f>
        <v/>
      </c>
      <c r="H180" s="52" t="str">
        <f>'Leaderboard Round 1'!H180</f>
        <v/>
      </c>
      <c r="I180" s="52" t="str">
        <f>'Leaderboard Round 1'!I180</f>
        <v/>
      </c>
      <c r="J180" s="52" t="str">
        <f>'Leaderboard Round 1'!J180</f>
        <v/>
      </c>
      <c r="K180" s="52" t="str">
        <f>'Leaderboard Round 1'!K180</f>
        <v/>
      </c>
      <c r="L180" s="52" t="str">
        <f>'Leaderboard Round 1'!L180</f>
        <v/>
      </c>
      <c r="M180" s="52" t="str">
        <f>'Leaderboard Round 1'!M180</f>
        <v/>
      </c>
      <c r="N180" s="52" t="str">
        <f>'Leaderboard Round 1'!N180</f>
        <v/>
      </c>
      <c r="O180" s="52" t="str">
        <f>'Leaderboard Round 1'!O180</f>
        <v/>
      </c>
      <c r="P180" s="52" t="str">
        <f>'Leaderboard Round 1'!P180</f>
        <v/>
      </c>
      <c r="Q180" s="52" t="str">
        <f>'Leaderboard Round 1'!Q180</f>
        <v/>
      </c>
      <c r="R180" s="52" t="str">
        <f>'Leaderboard Round 1'!R180</f>
        <v/>
      </c>
      <c r="S180" s="52" t="str">
        <f>'Leaderboard Round 1'!S180</f>
        <v/>
      </c>
      <c r="T180" s="52" t="str">
        <f>'Leaderboard Round 1'!T180</f>
        <v/>
      </c>
      <c r="U180" s="52" t="str">
        <f>'Leaderboard Round 1'!U180</f>
        <v/>
      </c>
      <c r="V180" s="52" t="str">
        <f>'Leaderboard Round 1'!V180</f>
        <v/>
      </c>
      <c r="W180" s="52" t="str">
        <f>'Leaderboard Round 1'!W180</f>
        <v/>
      </c>
      <c r="AA180" s="51" t="str">
        <f t="shared" si="1"/>
        <v/>
      </c>
      <c r="AB180" s="51" t="str">
        <f t="shared" si="2"/>
        <v/>
      </c>
    </row>
    <row r="181">
      <c r="A181" s="54" t="str">
        <f>'Leaderboard Round 1'!A181</f>
        <v/>
      </c>
      <c r="B181" s="52" t="str">
        <f>'Leaderboard Round 1'!B181</f>
        <v/>
      </c>
      <c r="C181" s="52" t="str">
        <f>'Leaderboard Round 1'!C181</f>
        <v/>
      </c>
      <c r="D181" s="52" t="str">
        <f>'Leaderboard Round 1'!D181</f>
        <v/>
      </c>
      <c r="E181" s="52" t="str">
        <f>'Leaderboard Round 1'!E181</f>
        <v/>
      </c>
      <c r="F181" s="52" t="str">
        <f>'Leaderboard Round 1'!F181</f>
        <v/>
      </c>
      <c r="G181" s="52" t="str">
        <f>'Leaderboard Round 1'!G181</f>
        <v/>
      </c>
      <c r="H181" s="52" t="str">
        <f>'Leaderboard Round 1'!H181</f>
        <v/>
      </c>
      <c r="I181" s="52" t="str">
        <f>'Leaderboard Round 1'!I181</f>
        <v/>
      </c>
      <c r="J181" s="52" t="str">
        <f>'Leaderboard Round 1'!J181</f>
        <v/>
      </c>
      <c r="K181" s="52" t="str">
        <f>'Leaderboard Round 1'!K181</f>
        <v/>
      </c>
      <c r="L181" s="52" t="str">
        <f>'Leaderboard Round 1'!L181</f>
        <v/>
      </c>
      <c r="M181" s="52" t="str">
        <f>'Leaderboard Round 1'!M181</f>
        <v/>
      </c>
      <c r="N181" s="52" t="str">
        <f>'Leaderboard Round 1'!N181</f>
        <v/>
      </c>
      <c r="O181" s="52" t="str">
        <f>'Leaderboard Round 1'!O181</f>
        <v/>
      </c>
      <c r="P181" s="52" t="str">
        <f>'Leaderboard Round 1'!P181</f>
        <v/>
      </c>
      <c r="Q181" s="52" t="str">
        <f>'Leaderboard Round 1'!Q181</f>
        <v/>
      </c>
      <c r="R181" s="52" t="str">
        <f>'Leaderboard Round 1'!R181</f>
        <v/>
      </c>
      <c r="S181" s="52" t="str">
        <f>'Leaderboard Round 1'!S181</f>
        <v/>
      </c>
      <c r="T181" s="52" t="str">
        <f>'Leaderboard Round 1'!T181</f>
        <v/>
      </c>
      <c r="U181" s="52" t="str">
        <f>'Leaderboard Round 1'!U181</f>
        <v/>
      </c>
      <c r="V181" s="52" t="str">
        <f>'Leaderboard Round 1'!V181</f>
        <v/>
      </c>
      <c r="W181" s="52" t="str">
        <f>'Leaderboard Round 1'!W181</f>
        <v/>
      </c>
      <c r="AA181" s="51" t="str">
        <f t="shared" si="1"/>
        <v/>
      </c>
      <c r="AB181" s="51" t="str">
        <f t="shared" si="2"/>
        <v/>
      </c>
    </row>
    <row r="182">
      <c r="A182" s="54" t="str">
        <f>'Leaderboard Round 1'!A182</f>
        <v/>
      </c>
      <c r="B182" s="52" t="str">
        <f>'Leaderboard Round 1'!B182</f>
        <v/>
      </c>
      <c r="C182" s="52" t="str">
        <f>'Leaderboard Round 1'!C182</f>
        <v/>
      </c>
      <c r="D182" s="52" t="str">
        <f>'Leaderboard Round 1'!D182</f>
        <v/>
      </c>
      <c r="E182" s="52" t="str">
        <f>'Leaderboard Round 1'!E182</f>
        <v/>
      </c>
      <c r="F182" s="52" t="str">
        <f>'Leaderboard Round 1'!F182</f>
        <v/>
      </c>
      <c r="G182" s="52" t="str">
        <f>'Leaderboard Round 1'!G182</f>
        <v/>
      </c>
      <c r="H182" s="52" t="str">
        <f>'Leaderboard Round 1'!H182</f>
        <v/>
      </c>
      <c r="I182" s="52" t="str">
        <f>'Leaderboard Round 1'!I182</f>
        <v/>
      </c>
      <c r="J182" s="52" t="str">
        <f>'Leaderboard Round 1'!J182</f>
        <v/>
      </c>
      <c r="K182" s="52" t="str">
        <f>'Leaderboard Round 1'!K182</f>
        <v/>
      </c>
      <c r="L182" s="52" t="str">
        <f>'Leaderboard Round 1'!L182</f>
        <v/>
      </c>
      <c r="M182" s="52" t="str">
        <f>'Leaderboard Round 1'!M182</f>
        <v/>
      </c>
      <c r="N182" s="52" t="str">
        <f>'Leaderboard Round 1'!N182</f>
        <v/>
      </c>
      <c r="O182" s="52" t="str">
        <f>'Leaderboard Round 1'!O182</f>
        <v/>
      </c>
      <c r="P182" s="52" t="str">
        <f>'Leaderboard Round 1'!P182</f>
        <v/>
      </c>
      <c r="Q182" s="52" t="str">
        <f>'Leaderboard Round 1'!Q182</f>
        <v/>
      </c>
      <c r="R182" s="52" t="str">
        <f>'Leaderboard Round 1'!R182</f>
        <v/>
      </c>
      <c r="S182" s="52" t="str">
        <f>'Leaderboard Round 1'!S182</f>
        <v/>
      </c>
      <c r="T182" s="52" t="str">
        <f>'Leaderboard Round 1'!T182</f>
        <v/>
      </c>
      <c r="U182" s="52" t="str">
        <f>'Leaderboard Round 1'!U182</f>
        <v/>
      </c>
      <c r="V182" s="52" t="str">
        <f>'Leaderboard Round 1'!V182</f>
        <v/>
      </c>
      <c r="W182" s="52" t="str">
        <f>'Leaderboard Round 1'!W182</f>
        <v/>
      </c>
      <c r="AA182" s="51" t="str">
        <f t="shared" si="1"/>
        <v/>
      </c>
      <c r="AB182" s="51" t="str">
        <f t="shared" si="2"/>
        <v/>
      </c>
    </row>
    <row r="183">
      <c r="A183" s="54" t="str">
        <f>'Leaderboard Round 1'!A183</f>
        <v/>
      </c>
      <c r="B183" s="52" t="str">
        <f>'Leaderboard Round 1'!B183</f>
        <v/>
      </c>
      <c r="C183" s="52" t="str">
        <f>'Leaderboard Round 1'!C183</f>
        <v/>
      </c>
      <c r="D183" s="52" t="str">
        <f>'Leaderboard Round 1'!D183</f>
        <v/>
      </c>
      <c r="E183" s="52" t="str">
        <f>'Leaderboard Round 1'!E183</f>
        <v/>
      </c>
      <c r="F183" s="52" t="str">
        <f>'Leaderboard Round 1'!F183</f>
        <v/>
      </c>
      <c r="G183" s="52" t="str">
        <f>'Leaderboard Round 1'!G183</f>
        <v/>
      </c>
      <c r="H183" s="52" t="str">
        <f>'Leaderboard Round 1'!H183</f>
        <v/>
      </c>
      <c r="I183" s="52" t="str">
        <f>'Leaderboard Round 1'!I183</f>
        <v/>
      </c>
      <c r="J183" s="52" t="str">
        <f>'Leaderboard Round 1'!J183</f>
        <v/>
      </c>
      <c r="K183" s="52" t="str">
        <f>'Leaderboard Round 1'!K183</f>
        <v/>
      </c>
      <c r="L183" s="52" t="str">
        <f>'Leaderboard Round 1'!L183</f>
        <v/>
      </c>
      <c r="M183" s="52" t="str">
        <f>'Leaderboard Round 1'!M183</f>
        <v/>
      </c>
      <c r="N183" s="52" t="str">
        <f>'Leaderboard Round 1'!N183</f>
        <v/>
      </c>
      <c r="O183" s="52" t="str">
        <f>'Leaderboard Round 1'!O183</f>
        <v/>
      </c>
      <c r="P183" s="52" t="str">
        <f>'Leaderboard Round 1'!P183</f>
        <v/>
      </c>
      <c r="Q183" s="52" t="str">
        <f>'Leaderboard Round 1'!Q183</f>
        <v/>
      </c>
      <c r="R183" s="52" t="str">
        <f>'Leaderboard Round 1'!R183</f>
        <v/>
      </c>
      <c r="S183" s="52" t="str">
        <f>'Leaderboard Round 1'!S183</f>
        <v/>
      </c>
      <c r="T183" s="52" t="str">
        <f>'Leaderboard Round 1'!T183</f>
        <v/>
      </c>
      <c r="U183" s="52" t="str">
        <f>'Leaderboard Round 1'!U183</f>
        <v/>
      </c>
      <c r="V183" s="52" t="str">
        <f>'Leaderboard Round 1'!V183</f>
        <v/>
      </c>
      <c r="W183" s="52" t="str">
        <f>'Leaderboard Round 1'!W183</f>
        <v/>
      </c>
      <c r="AA183" s="51" t="str">
        <f t="shared" si="1"/>
        <v/>
      </c>
      <c r="AB183" s="51" t="str">
        <f t="shared" si="2"/>
        <v/>
      </c>
    </row>
    <row r="184">
      <c r="A184" s="54" t="str">
        <f>'Leaderboard Round 1'!A184</f>
        <v/>
      </c>
      <c r="B184" s="52" t="str">
        <f>'Leaderboard Round 1'!B184</f>
        <v/>
      </c>
      <c r="C184" s="52" t="str">
        <f>'Leaderboard Round 1'!C184</f>
        <v/>
      </c>
      <c r="D184" s="52" t="str">
        <f>'Leaderboard Round 1'!D184</f>
        <v/>
      </c>
      <c r="E184" s="52" t="str">
        <f>'Leaderboard Round 1'!E184</f>
        <v/>
      </c>
      <c r="F184" s="52" t="str">
        <f>'Leaderboard Round 1'!F184</f>
        <v/>
      </c>
      <c r="G184" s="52" t="str">
        <f>'Leaderboard Round 1'!G184</f>
        <v/>
      </c>
      <c r="H184" s="52" t="str">
        <f>'Leaderboard Round 1'!H184</f>
        <v/>
      </c>
      <c r="I184" s="52" t="str">
        <f>'Leaderboard Round 1'!I184</f>
        <v/>
      </c>
      <c r="J184" s="52" t="str">
        <f>'Leaderboard Round 1'!J184</f>
        <v/>
      </c>
      <c r="K184" s="52" t="str">
        <f>'Leaderboard Round 1'!K184</f>
        <v/>
      </c>
      <c r="L184" s="52" t="str">
        <f>'Leaderboard Round 1'!L184</f>
        <v/>
      </c>
      <c r="M184" s="52" t="str">
        <f>'Leaderboard Round 1'!M184</f>
        <v/>
      </c>
      <c r="N184" s="52" t="str">
        <f>'Leaderboard Round 1'!N184</f>
        <v/>
      </c>
      <c r="O184" s="52" t="str">
        <f>'Leaderboard Round 1'!O184</f>
        <v/>
      </c>
      <c r="P184" s="52" t="str">
        <f>'Leaderboard Round 1'!P184</f>
        <v/>
      </c>
      <c r="Q184" s="52" t="str">
        <f>'Leaderboard Round 1'!Q184</f>
        <v/>
      </c>
      <c r="R184" s="52" t="str">
        <f>'Leaderboard Round 1'!R184</f>
        <v/>
      </c>
      <c r="S184" s="52" t="str">
        <f>'Leaderboard Round 1'!S184</f>
        <v/>
      </c>
      <c r="T184" s="52" t="str">
        <f>'Leaderboard Round 1'!T184</f>
        <v/>
      </c>
      <c r="U184" s="52" t="str">
        <f>'Leaderboard Round 1'!U184</f>
        <v/>
      </c>
      <c r="V184" s="52" t="str">
        <f>'Leaderboard Round 1'!V184</f>
        <v/>
      </c>
      <c r="W184" s="52" t="str">
        <f>'Leaderboard Round 1'!W184</f>
        <v/>
      </c>
      <c r="AA184" s="51" t="str">
        <f t="shared" si="1"/>
        <v/>
      </c>
      <c r="AB184" s="51" t="str">
        <f t="shared" si="2"/>
        <v/>
      </c>
    </row>
    <row r="185">
      <c r="A185" s="54" t="str">
        <f>'Leaderboard Round 1'!A185</f>
        <v/>
      </c>
      <c r="B185" s="52" t="str">
        <f>'Leaderboard Round 1'!B185</f>
        <v/>
      </c>
      <c r="C185" s="52" t="str">
        <f>'Leaderboard Round 1'!C185</f>
        <v/>
      </c>
      <c r="D185" s="52" t="str">
        <f>'Leaderboard Round 1'!D185</f>
        <v/>
      </c>
      <c r="E185" s="52" t="str">
        <f>'Leaderboard Round 1'!E185</f>
        <v/>
      </c>
      <c r="F185" s="52" t="str">
        <f>'Leaderboard Round 1'!F185</f>
        <v/>
      </c>
      <c r="G185" s="52" t="str">
        <f>'Leaderboard Round 1'!G185</f>
        <v/>
      </c>
      <c r="H185" s="52" t="str">
        <f>'Leaderboard Round 1'!H185</f>
        <v/>
      </c>
      <c r="I185" s="52" t="str">
        <f>'Leaderboard Round 1'!I185</f>
        <v/>
      </c>
      <c r="J185" s="52" t="str">
        <f>'Leaderboard Round 1'!J185</f>
        <v/>
      </c>
      <c r="K185" s="52" t="str">
        <f>'Leaderboard Round 1'!K185</f>
        <v/>
      </c>
      <c r="L185" s="52" t="str">
        <f>'Leaderboard Round 1'!L185</f>
        <v/>
      </c>
      <c r="M185" s="52" t="str">
        <f>'Leaderboard Round 1'!M185</f>
        <v/>
      </c>
      <c r="N185" s="52" t="str">
        <f>'Leaderboard Round 1'!N185</f>
        <v/>
      </c>
      <c r="O185" s="52" t="str">
        <f>'Leaderboard Round 1'!O185</f>
        <v/>
      </c>
      <c r="P185" s="52" t="str">
        <f>'Leaderboard Round 1'!P185</f>
        <v/>
      </c>
      <c r="Q185" s="52" t="str">
        <f>'Leaderboard Round 1'!Q185</f>
        <v/>
      </c>
      <c r="R185" s="52" t="str">
        <f>'Leaderboard Round 1'!R185</f>
        <v/>
      </c>
      <c r="S185" s="52" t="str">
        <f>'Leaderboard Round 1'!S185</f>
        <v/>
      </c>
      <c r="T185" s="52" t="str">
        <f>'Leaderboard Round 1'!T185</f>
        <v/>
      </c>
      <c r="U185" s="52" t="str">
        <f>'Leaderboard Round 1'!U185</f>
        <v/>
      </c>
      <c r="V185" s="52" t="str">
        <f>'Leaderboard Round 1'!V185</f>
        <v/>
      </c>
      <c r="W185" s="52" t="str">
        <f>'Leaderboard Round 1'!W185</f>
        <v/>
      </c>
      <c r="AA185" s="51" t="str">
        <f t="shared" si="1"/>
        <v/>
      </c>
      <c r="AB185" s="51" t="str">
        <f t="shared" si="2"/>
        <v/>
      </c>
    </row>
    <row r="186">
      <c r="A186" s="54" t="str">
        <f>'Leaderboard Round 1'!A186</f>
        <v/>
      </c>
      <c r="B186" s="52" t="str">
        <f>'Leaderboard Round 1'!B186</f>
        <v/>
      </c>
      <c r="C186" s="52" t="str">
        <f>'Leaderboard Round 1'!C186</f>
        <v/>
      </c>
      <c r="D186" s="52" t="str">
        <f>'Leaderboard Round 1'!D186</f>
        <v/>
      </c>
      <c r="E186" s="52" t="str">
        <f>'Leaderboard Round 1'!E186</f>
        <v/>
      </c>
      <c r="F186" s="52" t="str">
        <f>'Leaderboard Round 1'!F186</f>
        <v/>
      </c>
      <c r="G186" s="52" t="str">
        <f>'Leaderboard Round 1'!G186</f>
        <v/>
      </c>
      <c r="H186" s="52" t="str">
        <f>'Leaderboard Round 1'!H186</f>
        <v/>
      </c>
      <c r="I186" s="52" t="str">
        <f>'Leaderboard Round 1'!I186</f>
        <v/>
      </c>
      <c r="J186" s="52" t="str">
        <f>'Leaderboard Round 1'!J186</f>
        <v/>
      </c>
      <c r="K186" s="52" t="str">
        <f>'Leaderboard Round 1'!K186</f>
        <v/>
      </c>
      <c r="L186" s="52" t="str">
        <f>'Leaderboard Round 1'!L186</f>
        <v/>
      </c>
      <c r="M186" s="52" t="str">
        <f>'Leaderboard Round 1'!M186</f>
        <v/>
      </c>
      <c r="N186" s="52" t="str">
        <f>'Leaderboard Round 1'!N186</f>
        <v/>
      </c>
      <c r="O186" s="52" t="str">
        <f>'Leaderboard Round 1'!O186</f>
        <v/>
      </c>
      <c r="P186" s="52" t="str">
        <f>'Leaderboard Round 1'!P186</f>
        <v/>
      </c>
      <c r="Q186" s="52" t="str">
        <f>'Leaderboard Round 1'!Q186</f>
        <v/>
      </c>
      <c r="R186" s="52" t="str">
        <f>'Leaderboard Round 1'!R186</f>
        <v/>
      </c>
      <c r="S186" s="52" t="str">
        <f>'Leaderboard Round 1'!S186</f>
        <v/>
      </c>
      <c r="T186" s="52" t="str">
        <f>'Leaderboard Round 1'!T186</f>
        <v/>
      </c>
      <c r="U186" s="52" t="str">
        <f>'Leaderboard Round 1'!U186</f>
        <v/>
      </c>
      <c r="V186" s="52" t="str">
        <f>'Leaderboard Round 1'!V186</f>
        <v/>
      </c>
      <c r="W186" s="52" t="str">
        <f>'Leaderboard Round 1'!W186</f>
        <v/>
      </c>
      <c r="AA186" s="51" t="str">
        <f t="shared" si="1"/>
        <v/>
      </c>
      <c r="AB186" s="51" t="str">
        <f t="shared" si="2"/>
        <v/>
      </c>
    </row>
    <row r="187">
      <c r="A187" s="54" t="str">
        <f>'Leaderboard Round 1'!A187</f>
        <v/>
      </c>
      <c r="B187" s="52" t="str">
        <f>'Leaderboard Round 1'!B187</f>
        <v/>
      </c>
      <c r="C187" s="52" t="str">
        <f>'Leaderboard Round 1'!C187</f>
        <v/>
      </c>
      <c r="D187" s="52" t="str">
        <f>'Leaderboard Round 1'!D187</f>
        <v/>
      </c>
      <c r="E187" s="52" t="str">
        <f>'Leaderboard Round 1'!E187</f>
        <v/>
      </c>
      <c r="F187" s="52" t="str">
        <f>'Leaderboard Round 1'!F187</f>
        <v/>
      </c>
      <c r="G187" s="52" t="str">
        <f>'Leaderboard Round 1'!G187</f>
        <v/>
      </c>
      <c r="H187" s="52" t="str">
        <f>'Leaderboard Round 1'!H187</f>
        <v/>
      </c>
      <c r="I187" s="52" t="str">
        <f>'Leaderboard Round 1'!I187</f>
        <v/>
      </c>
      <c r="J187" s="52" t="str">
        <f>'Leaderboard Round 1'!J187</f>
        <v/>
      </c>
      <c r="K187" s="52" t="str">
        <f>'Leaderboard Round 1'!K187</f>
        <v/>
      </c>
      <c r="L187" s="52" t="str">
        <f>'Leaderboard Round 1'!L187</f>
        <v/>
      </c>
      <c r="M187" s="52" t="str">
        <f>'Leaderboard Round 1'!M187</f>
        <v/>
      </c>
      <c r="N187" s="52" t="str">
        <f>'Leaderboard Round 1'!N187</f>
        <v/>
      </c>
      <c r="O187" s="52" t="str">
        <f>'Leaderboard Round 1'!O187</f>
        <v/>
      </c>
      <c r="P187" s="52" t="str">
        <f>'Leaderboard Round 1'!P187</f>
        <v/>
      </c>
      <c r="Q187" s="52" t="str">
        <f>'Leaderboard Round 1'!Q187</f>
        <v/>
      </c>
      <c r="R187" s="52" t="str">
        <f>'Leaderboard Round 1'!R187</f>
        <v/>
      </c>
      <c r="S187" s="52" t="str">
        <f>'Leaderboard Round 1'!S187</f>
        <v/>
      </c>
      <c r="T187" s="52" t="str">
        <f>'Leaderboard Round 1'!T187</f>
        <v/>
      </c>
      <c r="U187" s="52" t="str">
        <f>'Leaderboard Round 1'!U187</f>
        <v/>
      </c>
      <c r="V187" s="52" t="str">
        <f>'Leaderboard Round 1'!V187</f>
        <v/>
      </c>
      <c r="W187" s="52" t="str">
        <f>'Leaderboard Round 1'!W187</f>
        <v/>
      </c>
      <c r="AA187" s="51" t="str">
        <f t="shared" si="1"/>
        <v/>
      </c>
      <c r="AB187" s="51" t="str">
        <f t="shared" si="2"/>
        <v/>
      </c>
    </row>
    <row r="188">
      <c r="A188" s="54"/>
      <c r="AA188" s="51" t="str">
        <f t="shared" si="1"/>
        <v/>
      </c>
      <c r="AB188" s="51" t="str">
        <f t="shared" si="2"/>
        <v/>
      </c>
    </row>
    <row r="189">
      <c r="A189" s="54"/>
      <c r="AA189" s="51" t="str">
        <f t="shared" si="1"/>
        <v/>
      </c>
      <c r="AB189" s="51" t="str">
        <f t="shared" si="2"/>
        <v/>
      </c>
    </row>
    <row r="190">
      <c r="A190" s="54"/>
      <c r="AA190" s="51" t="str">
        <f t="shared" si="1"/>
        <v/>
      </c>
      <c r="AB190" s="51" t="str">
        <f t="shared" si="2"/>
        <v/>
      </c>
    </row>
    <row r="191">
      <c r="A191" s="54"/>
    </row>
    <row r="192">
      <c r="A192" s="54"/>
    </row>
    <row r="193">
      <c r="A193" s="54"/>
    </row>
    <row r="194">
      <c r="A194" s="54"/>
    </row>
    <row r="195">
      <c r="A195" s="54"/>
    </row>
    <row r="196">
      <c r="A196" s="54"/>
    </row>
    <row r="197">
      <c r="A197" s="54"/>
    </row>
    <row r="198">
      <c r="A198" s="54"/>
    </row>
    <row r="199">
      <c r="A199" s="54"/>
    </row>
    <row r="200">
      <c r="A200" s="54"/>
    </row>
    <row r="201">
      <c r="A201" s="54"/>
    </row>
    <row r="202">
      <c r="A202" s="54"/>
    </row>
    <row r="203">
      <c r="A203" s="54"/>
    </row>
    <row r="204">
      <c r="A204" s="54"/>
    </row>
    <row r="205">
      <c r="A205" s="54"/>
    </row>
    <row r="206">
      <c r="A206" s="54"/>
    </row>
    <row r="207">
      <c r="A207" s="54"/>
    </row>
    <row r="208">
      <c r="A208" s="54"/>
    </row>
    <row r="209">
      <c r="A209" s="54"/>
    </row>
    <row r="210">
      <c r="A210" s="54"/>
    </row>
    <row r="211">
      <c r="A211" s="54"/>
    </row>
    <row r="212">
      <c r="A212" s="54"/>
    </row>
    <row r="213">
      <c r="A213" s="54"/>
    </row>
    <row r="214">
      <c r="A214" s="54"/>
    </row>
    <row r="215">
      <c r="A215" s="54"/>
    </row>
    <row r="216">
      <c r="A216" s="54"/>
    </row>
    <row r="217">
      <c r="A217" s="54"/>
    </row>
    <row r="218">
      <c r="A218" s="54"/>
    </row>
    <row r="219">
      <c r="A219" s="54"/>
    </row>
    <row r="220">
      <c r="A220" s="54"/>
    </row>
    <row r="221">
      <c r="A221" s="54"/>
    </row>
    <row r="222">
      <c r="A222" s="54"/>
    </row>
    <row r="223">
      <c r="A223" s="54"/>
    </row>
    <row r="224">
      <c r="A224" s="54"/>
    </row>
    <row r="225">
      <c r="A225" s="54"/>
    </row>
    <row r="226">
      <c r="A226" s="54"/>
    </row>
    <row r="227">
      <c r="A227" s="54"/>
    </row>
    <row r="228">
      <c r="A228" s="54"/>
    </row>
    <row r="229">
      <c r="A229" s="54"/>
    </row>
    <row r="230">
      <c r="A230" s="54"/>
    </row>
    <row r="231">
      <c r="A231" s="54"/>
    </row>
    <row r="232">
      <c r="A232" s="54"/>
    </row>
    <row r="233">
      <c r="A233" s="54"/>
    </row>
    <row r="234">
      <c r="A234" s="54"/>
    </row>
    <row r="235">
      <c r="A235" s="54"/>
    </row>
    <row r="236">
      <c r="A236" s="54"/>
    </row>
    <row r="237">
      <c r="A237" s="54"/>
    </row>
    <row r="238">
      <c r="A238" s="54"/>
    </row>
    <row r="239">
      <c r="A239" s="54"/>
    </row>
    <row r="240">
      <c r="A240" s="54"/>
    </row>
    <row r="241">
      <c r="A241" s="54"/>
    </row>
    <row r="242">
      <c r="A242" s="54"/>
    </row>
    <row r="243">
      <c r="A243" s="54"/>
    </row>
    <row r="244">
      <c r="A244" s="54"/>
    </row>
    <row r="245">
      <c r="A245" s="54"/>
    </row>
    <row r="246">
      <c r="A246" s="54"/>
    </row>
    <row r="247">
      <c r="A247" s="54"/>
    </row>
    <row r="248">
      <c r="A248" s="54"/>
    </row>
    <row r="249">
      <c r="A249" s="54"/>
    </row>
    <row r="250">
      <c r="A250" s="54"/>
    </row>
    <row r="251">
      <c r="A251" s="54"/>
    </row>
    <row r="252">
      <c r="A252" s="54"/>
    </row>
    <row r="253">
      <c r="A253" s="54"/>
    </row>
    <row r="254">
      <c r="A254" s="54"/>
    </row>
    <row r="255">
      <c r="A255" s="54"/>
    </row>
    <row r="256">
      <c r="A256" s="54"/>
    </row>
    <row r="257">
      <c r="A257" s="54"/>
    </row>
    <row r="258">
      <c r="A258" s="54"/>
    </row>
    <row r="259">
      <c r="A259" s="54"/>
    </row>
    <row r="260">
      <c r="A260" s="54"/>
    </row>
    <row r="261">
      <c r="A261" s="54"/>
    </row>
    <row r="262">
      <c r="A262" s="54"/>
    </row>
    <row r="263">
      <c r="A263" s="54"/>
    </row>
    <row r="264">
      <c r="A264" s="54"/>
    </row>
    <row r="265">
      <c r="A265" s="54"/>
    </row>
    <row r="266">
      <c r="A266" s="54"/>
    </row>
    <row r="267">
      <c r="A267" s="54"/>
    </row>
    <row r="268">
      <c r="A268" s="54"/>
    </row>
    <row r="269">
      <c r="A269" s="54"/>
    </row>
    <row r="270">
      <c r="A270" s="54"/>
    </row>
    <row r="271">
      <c r="A271" s="54"/>
    </row>
    <row r="272">
      <c r="A272" s="54"/>
    </row>
    <row r="273">
      <c r="A273" s="54"/>
    </row>
    <row r="274">
      <c r="A274" s="54"/>
    </row>
    <row r="275">
      <c r="A275" s="54"/>
    </row>
    <row r="276">
      <c r="A276" s="54"/>
    </row>
    <row r="277">
      <c r="A277" s="54"/>
    </row>
    <row r="278">
      <c r="A278" s="54"/>
    </row>
    <row r="279">
      <c r="A279" s="54"/>
    </row>
    <row r="280">
      <c r="A280" s="54"/>
    </row>
    <row r="281">
      <c r="A281" s="54"/>
    </row>
    <row r="282">
      <c r="A282" s="54"/>
    </row>
    <row r="283">
      <c r="A283" s="54"/>
    </row>
    <row r="284">
      <c r="A284" s="54"/>
    </row>
    <row r="285">
      <c r="A285" s="54"/>
    </row>
    <row r="286">
      <c r="A286" s="54"/>
    </row>
    <row r="287">
      <c r="A287" s="54"/>
    </row>
    <row r="288">
      <c r="A288" s="54"/>
    </row>
    <row r="289">
      <c r="A289" s="54"/>
    </row>
    <row r="290">
      <c r="A290" s="54"/>
    </row>
    <row r="291">
      <c r="A291" s="54"/>
    </row>
    <row r="292">
      <c r="A292" s="54"/>
    </row>
    <row r="293">
      <c r="A293" s="54"/>
    </row>
    <row r="294">
      <c r="A294" s="54"/>
    </row>
    <row r="295">
      <c r="A295" s="54"/>
    </row>
    <row r="296">
      <c r="A296" s="54"/>
    </row>
    <row r="297">
      <c r="A297" s="54"/>
    </row>
    <row r="298">
      <c r="A298" s="54"/>
    </row>
    <row r="299">
      <c r="A299" s="54"/>
    </row>
    <row r="300">
      <c r="A300" s="54"/>
    </row>
    <row r="301">
      <c r="A301" s="54"/>
    </row>
    <row r="302">
      <c r="A302" s="54"/>
    </row>
    <row r="303">
      <c r="A303" s="54"/>
    </row>
    <row r="304">
      <c r="A304" s="54"/>
    </row>
    <row r="305">
      <c r="A305" s="54"/>
    </row>
    <row r="306">
      <c r="A306" s="54"/>
    </row>
    <row r="307">
      <c r="A307" s="54"/>
    </row>
    <row r="308">
      <c r="A308" s="54"/>
    </row>
    <row r="309">
      <c r="A309" s="54"/>
    </row>
    <row r="310">
      <c r="A310" s="54"/>
    </row>
    <row r="311">
      <c r="A311" s="54"/>
    </row>
    <row r="312">
      <c r="A312" s="54"/>
    </row>
    <row r="313">
      <c r="A313" s="54"/>
    </row>
    <row r="314">
      <c r="A314" s="54"/>
    </row>
    <row r="315">
      <c r="A315" s="54"/>
    </row>
    <row r="316">
      <c r="A316" s="54"/>
    </row>
    <row r="317">
      <c r="A317" s="54"/>
    </row>
    <row r="318">
      <c r="A318" s="54"/>
    </row>
    <row r="319">
      <c r="A319" s="54"/>
    </row>
    <row r="320">
      <c r="A320" s="54"/>
    </row>
    <row r="321">
      <c r="A321" s="54"/>
    </row>
    <row r="322">
      <c r="A322" s="54"/>
    </row>
    <row r="323">
      <c r="A323" s="54"/>
    </row>
    <row r="324">
      <c r="A324" s="54"/>
    </row>
    <row r="325">
      <c r="A325" s="54"/>
    </row>
    <row r="326">
      <c r="A326" s="54"/>
    </row>
    <row r="327">
      <c r="A327" s="54"/>
    </row>
    <row r="328">
      <c r="A328" s="54"/>
    </row>
    <row r="329">
      <c r="A329" s="54"/>
    </row>
    <row r="330">
      <c r="A330" s="54"/>
    </row>
    <row r="331">
      <c r="A331" s="54"/>
    </row>
    <row r="332">
      <c r="A332" s="54"/>
    </row>
    <row r="333">
      <c r="A333" s="54"/>
    </row>
    <row r="334">
      <c r="A334" s="54"/>
    </row>
    <row r="335">
      <c r="A335" s="54"/>
    </row>
    <row r="336">
      <c r="A336" s="54"/>
    </row>
    <row r="337">
      <c r="A337" s="54"/>
    </row>
    <row r="338">
      <c r="A338" s="54"/>
    </row>
    <row r="339">
      <c r="A339" s="54"/>
    </row>
    <row r="340">
      <c r="A340" s="54"/>
    </row>
    <row r="341">
      <c r="A341" s="54"/>
    </row>
    <row r="342">
      <c r="A342" s="54"/>
    </row>
    <row r="343">
      <c r="A343" s="54"/>
    </row>
    <row r="344">
      <c r="A344" s="54"/>
    </row>
    <row r="345">
      <c r="A345" s="54"/>
    </row>
    <row r="346">
      <c r="A346" s="54"/>
    </row>
    <row r="347">
      <c r="A347" s="54"/>
    </row>
    <row r="348">
      <c r="A348" s="54"/>
    </row>
    <row r="349">
      <c r="A349" s="54"/>
    </row>
    <row r="350">
      <c r="A350" s="54"/>
    </row>
    <row r="351">
      <c r="A351" s="54"/>
    </row>
    <row r="352">
      <c r="A352" s="54"/>
    </row>
    <row r="353">
      <c r="A353" s="54"/>
    </row>
    <row r="354">
      <c r="A354" s="54"/>
    </row>
    <row r="355">
      <c r="A355" s="54"/>
    </row>
    <row r="356">
      <c r="A356" s="54"/>
    </row>
    <row r="357">
      <c r="A357" s="54"/>
    </row>
    <row r="358">
      <c r="A358" s="54"/>
    </row>
    <row r="359">
      <c r="A359" s="54"/>
    </row>
    <row r="360">
      <c r="A360" s="54"/>
    </row>
    <row r="361">
      <c r="A361" s="54"/>
    </row>
    <row r="362">
      <c r="A362" s="54"/>
    </row>
    <row r="363">
      <c r="A363" s="54"/>
    </row>
    <row r="364">
      <c r="A364" s="54"/>
    </row>
    <row r="365">
      <c r="A365" s="54"/>
    </row>
    <row r="366">
      <c r="A366" s="54"/>
    </row>
    <row r="367">
      <c r="A367" s="54"/>
    </row>
    <row r="368">
      <c r="A368" s="54"/>
    </row>
    <row r="369">
      <c r="A369" s="54"/>
    </row>
    <row r="370">
      <c r="A370" s="54"/>
    </row>
    <row r="371">
      <c r="A371" s="54"/>
    </row>
    <row r="372">
      <c r="A372" s="54"/>
    </row>
    <row r="373">
      <c r="A373" s="54"/>
    </row>
    <row r="374">
      <c r="A374" s="54"/>
    </row>
    <row r="375">
      <c r="A375" s="54"/>
    </row>
    <row r="376">
      <c r="A376" s="54"/>
    </row>
    <row r="377">
      <c r="A377" s="54"/>
    </row>
    <row r="378">
      <c r="A378" s="54"/>
    </row>
    <row r="379">
      <c r="A379" s="54"/>
    </row>
    <row r="380">
      <c r="A380" s="54"/>
    </row>
    <row r="381">
      <c r="A381" s="54"/>
    </row>
    <row r="382">
      <c r="A382" s="54"/>
    </row>
    <row r="383">
      <c r="A383" s="54"/>
    </row>
    <row r="384">
      <c r="A384" s="54"/>
    </row>
    <row r="385">
      <c r="A385" s="54"/>
    </row>
    <row r="386">
      <c r="A386" s="54"/>
    </row>
    <row r="387">
      <c r="A387" s="54"/>
    </row>
    <row r="388">
      <c r="A388" s="54"/>
    </row>
    <row r="389">
      <c r="A389" s="54"/>
    </row>
    <row r="390">
      <c r="A390" s="54"/>
    </row>
    <row r="391">
      <c r="A391" s="54"/>
    </row>
    <row r="392">
      <c r="A392" s="54"/>
    </row>
    <row r="393">
      <c r="A393" s="54"/>
    </row>
    <row r="394">
      <c r="A394" s="54"/>
    </row>
    <row r="395">
      <c r="A395" s="54"/>
    </row>
    <row r="396">
      <c r="A396" s="54"/>
    </row>
    <row r="397">
      <c r="A397" s="54"/>
    </row>
    <row r="398">
      <c r="A398" s="54"/>
    </row>
    <row r="399">
      <c r="A399" s="54"/>
    </row>
    <row r="400">
      <c r="A400" s="54"/>
    </row>
    <row r="401">
      <c r="A401" s="54"/>
    </row>
    <row r="402">
      <c r="A402" s="54"/>
    </row>
    <row r="403">
      <c r="A403" s="54"/>
    </row>
    <row r="404">
      <c r="A404" s="54"/>
    </row>
    <row r="405">
      <c r="A405" s="54"/>
    </row>
    <row r="406">
      <c r="A406" s="54"/>
    </row>
    <row r="407">
      <c r="A407" s="54"/>
    </row>
    <row r="408">
      <c r="A408" s="54"/>
    </row>
    <row r="409">
      <c r="A409" s="54"/>
    </row>
    <row r="410">
      <c r="A410" s="54"/>
    </row>
    <row r="411">
      <c r="A411" s="54"/>
    </row>
    <row r="412">
      <c r="A412" s="54"/>
    </row>
    <row r="413">
      <c r="A413" s="54"/>
    </row>
    <row r="414">
      <c r="A414" s="54"/>
    </row>
    <row r="415">
      <c r="A415" s="54"/>
    </row>
    <row r="416">
      <c r="A416" s="54"/>
    </row>
    <row r="417">
      <c r="A417" s="54"/>
    </row>
    <row r="418">
      <c r="A418" s="54"/>
    </row>
    <row r="419">
      <c r="A419" s="54"/>
    </row>
    <row r="420">
      <c r="A420" s="54"/>
    </row>
    <row r="421">
      <c r="A421" s="54"/>
    </row>
    <row r="422">
      <c r="A422" s="54"/>
    </row>
    <row r="423">
      <c r="A423" s="54"/>
    </row>
    <row r="424">
      <c r="A424" s="54"/>
    </row>
    <row r="425">
      <c r="A425" s="54"/>
    </row>
    <row r="426">
      <c r="A426" s="54"/>
    </row>
    <row r="427">
      <c r="A427" s="54"/>
    </row>
    <row r="428">
      <c r="A428" s="54"/>
    </row>
    <row r="429">
      <c r="A429" s="54"/>
    </row>
    <row r="430">
      <c r="A430" s="54"/>
    </row>
    <row r="431">
      <c r="A431" s="54"/>
    </row>
    <row r="432">
      <c r="A432" s="54"/>
    </row>
    <row r="433">
      <c r="A433" s="54"/>
    </row>
    <row r="434">
      <c r="A434" s="54"/>
    </row>
    <row r="435">
      <c r="A435" s="54"/>
    </row>
    <row r="436">
      <c r="A436" s="54"/>
    </row>
    <row r="437">
      <c r="A437" s="54"/>
    </row>
    <row r="438">
      <c r="A438" s="54"/>
    </row>
    <row r="439">
      <c r="A439" s="54"/>
    </row>
    <row r="440">
      <c r="A440" s="54"/>
    </row>
    <row r="441">
      <c r="A441" s="54"/>
    </row>
    <row r="442">
      <c r="A442" s="54"/>
    </row>
    <row r="443">
      <c r="A443" s="54"/>
    </row>
    <row r="444">
      <c r="A444" s="54"/>
    </row>
    <row r="445">
      <c r="A445" s="54"/>
    </row>
    <row r="446">
      <c r="A446" s="54"/>
    </row>
    <row r="447">
      <c r="A447" s="54"/>
    </row>
    <row r="448">
      <c r="A448" s="54"/>
    </row>
    <row r="449">
      <c r="A449" s="54"/>
    </row>
    <row r="450">
      <c r="A450" s="54"/>
    </row>
    <row r="451">
      <c r="A451" s="54"/>
    </row>
    <row r="452">
      <c r="A452" s="54"/>
    </row>
    <row r="453">
      <c r="A453" s="54"/>
    </row>
    <row r="454">
      <c r="A454" s="54"/>
    </row>
    <row r="455">
      <c r="A455" s="54"/>
    </row>
    <row r="456">
      <c r="A456" s="54"/>
    </row>
    <row r="457">
      <c r="A457" s="54"/>
    </row>
    <row r="458">
      <c r="A458" s="54"/>
    </row>
    <row r="459">
      <c r="A459" s="54"/>
    </row>
    <row r="460">
      <c r="A460" s="54"/>
    </row>
    <row r="461">
      <c r="A461" s="54"/>
    </row>
    <row r="462">
      <c r="A462" s="54"/>
    </row>
    <row r="463">
      <c r="A463" s="54"/>
    </row>
    <row r="464">
      <c r="A464" s="54"/>
    </row>
    <row r="465">
      <c r="A465" s="54"/>
    </row>
    <row r="466">
      <c r="A466" s="54"/>
    </row>
    <row r="467">
      <c r="A467" s="54"/>
    </row>
    <row r="468">
      <c r="A468" s="54"/>
    </row>
    <row r="469">
      <c r="A469" s="54"/>
    </row>
    <row r="470">
      <c r="A470" s="54"/>
    </row>
    <row r="471">
      <c r="A471" s="54"/>
    </row>
    <row r="472">
      <c r="A472" s="54"/>
    </row>
    <row r="473">
      <c r="A473" s="54"/>
    </row>
    <row r="474">
      <c r="A474" s="54"/>
    </row>
    <row r="475">
      <c r="A475" s="54"/>
    </row>
    <row r="476">
      <c r="A476" s="54"/>
    </row>
    <row r="477">
      <c r="A477" s="54"/>
    </row>
    <row r="478">
      <c r="A478" s="54"/>
    </row>
    <row r="479">
      <c r="A479" s="54"/>
    </row>
    <row r="480">
      <c r="A480" s="54"/>
    </row>
    <row r="481">
      <c r="A481" s="54"/>
    </row>
    <row r="482">
      <c r="A482" s="54"/>
    </row>
    <row r="483">
      <c r="A483" s="54"/>
    </row>
    <row r="484">
      <c r="A484" s="54"/>
    </row>
    <row r="485">
      <c r="A485" s="54"/>
    </row>
    <row r="486">
      <c r="A486" s="54"/>
    </row>
    <row r="487">
      <c r="A487" s="54"/>
    </row>
    <row r="488">
      <c r="A488" s="54"/>
    </row>
    <row r="489">
      <c r="A489" s="54"/>
    </row>
    <row r="490">
      <c r="A490" s="54"/>
    </row>
    <row r="491">
      <c r="A491" s="54"/>
    </row>
    <row r="492">
      <c r="A492" s="54"/>
    </row>
    <row r="493">
      <c r="A493" s="54"/>
    </row>
    <row r="494">
      <c r="A494" s="54"/>
    </row>
    <row r="495">
      <c r="A495" s="54"/>
    </row>
    <row r="496">
      <c r="A496" s="54"/>
    </row>
    <row r="497">
      <c r="A497" s="54"/>
    </row>
    <row r="498">
      <c r="A498" s="54"/>
    </row>
    <row r="499">
      <c r="A499" s="54"/>
    </row>
    <row r="500">
      <c r="A500" s="54"/>
    </row>
    <row r="501">
      <c r="A501" s="54"/>
    </row>
    <row r="502">
      <c r="A502" s="54"/>
    </row>
    <row r="503">
      <c r="A503" s="54"/>
    </row>
    <row r="504">
      <c r="A504" s="54"/>
    </row>
    <row r="505">
      <c r="A505" s="54"/>
    </row>
    <row r="506">
      <c r="A506" s="54"/>
    </row>
    <row r="507">
      <c r="A507" s="54"/>
    </row>
    <row r="508">
      <c r="A508" s="54"/>
    </row>
    <row r="509">
      <c r="A509" s="54"/>
    </row>
    <row r="510">
      <c r="A510" s="54"/>
    </row>
    <row r="511">
      <c r="A511" s="54"/>
    </row>
    <row r="512">
      <c r="A512" s="54"/>
    </row>
    <row r="513">
      <c r="A513" s="54"/>
    </row>
    <row r="514">
      <c r="A514" s="54"/>
    </row>
    <row r="515">
      <c r="A515" s="54"/>
    </row>
    <row r="516">
      <c r="A516" s="54"/>
    </row>
    <row r="517">
      <c r="A517" s="54"/>
    </row>
    <row r="518">
      <c r="A518" s="54"/>
    </row>
    <row r="519">
      <c r="A519" s="54"/>
    </row>
    <row r="520">
      <c r="A520" s="54"/>
    </row>
    <row r="521">
      <c r="A521" s="54"/>
    </row>
    <row r="522">
      <c r="A522" s="54"/>
    </row>
    <row r="523">
      <c r="A523" s="54"/>
    </row>
    <row r="524">
      <c r="A524" s="54"/>
    </row>
    <row r="525">
      <c r="A525" s="54"/>
    </row>
    <row r="526">
      <c r="A526" s="54"/>
    </row>
    <row r="527">
      <c r="A527" s="54"/>
    </row>
    <row r="528">
      <c r="A528" s="54"/>
    </row>
    <row r="529">
      <c r="A529" s="54"/>
    </row>
    <row r="530">
      <c r="A530" s="54"/>
    </row>
    <row r="531">
      <c r="A531" s="54"/>
    </row>
    <row r="532">
      <c r="A532" s="54"/>
    </row>
    <row r="533">
      <c r="A533" s="54"/>
    </row>
    <row r="534">
      <c r="A534" s="54"/>
    </row>
    <row r="535">
      <c r="A535" s="54"/>
    </row>
    <row r="536">
      <c r="A536" s="54"/>
    </row>
    <row r="537">
      <c r="A537" s="54"/>
    </row>
    <row r="538">
      <c r="A538" s="54"/>
    </row>
    <row r="539">
      <c r="A539" s="54"/>
    </row>
    <row r="540">
      <c r="A540" s="54"/>
    </row>
    <row r="541">
      <c r="A541" s="54"/>
    </row>
    <row r="542">
      <c r="A542" s="54"/>
    </row>
    <row r="543">
      <c r="A543" s="54"/>
    </row>
    <row r="544">
      <c r="A544" s="54"/>
    </row>
    <row r="545">
      <c r="A545" s="54"/>
    </row>
    <row r="546">
      <c r="A546" s="54"/>
    </row>
    <row r="547">
      <c r="A547" s="54"/>
    </row>
    <row r="548">
      <c r="A548" s="54"/>
    </row>
    <row r="549">
      <c r="A549" s="54"/>
    </row>
    <row r="550">
      <c r="A550" s="54"/>
    </row>
    <row r="551">
      <c r="A551" s="54"/>
    </row>
    <row r="552">
      <c r="A552" s="54"/>
    </row>
    <row r="553">
      <c r="A553" s="54"/>
    </row>
    <row r="554">
      <c r="A554" s="54"/>
    </row>
    <row r="555">
      <c r="A555" s="54"/>
    </row>
    <row r="556">
      <c r="A556" s="54"/>
    </row>
    <row r="557">
      <c r="A557" s="54"/>
    </row>
    <row r="558">
      <c r="A558" s="54"/>
    </row>
    <row r="559">
      <c r="A559" s="54"/>
    </row>
    <row r="560">
      <c r="A560" s="54"/>
    </row>
    <row r="561">
      <c r="A561" s="54"/>
    </row>
    <row r="562">
      <c r="A562" s="54"/>
    </row>
    <row r="563">
      <c r="A563" s="54"/>
    </row>
    <row r="564">
      <c r="A564" s="54"/>
    </row>
    <row r="565">
      <c r="A565" s="54"/>
    </row>
    <row r="566">
      <c r="A566" s="54"/>
    </row>
    <row r="567">
      <c r="A567" s="54"/>
    </row>
    <row r="568">
      <c r="A568" s="54"/>
    </row>
    <row r="569">
      <c r="A569" s="54"/>
    </row>
    <row r="570">
      <c r="A570" s="54"/>
    </row>
    <row r="571">
      <c r="A571" s="54"/>
    </row>
    <row r="572">
      <c r="A572" s="54"/>
    </row>
    <row r="573">
      <c r="A573" s="54"/>
    </row>
    <row r="574">
      <c r="A574" s="54"/>
    </row>
    <row r="575">
      <c r="A575" s="54"/>
    </row>
    <row r="576">
      <c r="A576" s="54"/>
    </row>
    <row r="577">
      <c r="A577" s="54"/>
    </row>
    <row r="578">
      <c r="A578" s="54"/>
    </row>
    <row r="579">
      <c r="A579" s="54"/>
    </row>
    <row r="580">
      <c r="A580" s="54"/>
    </row>
    <row r="581">
      <c r="A581" s="54"/>
    </row>
    <row r="582">
      <c r="A582" s="54"/>
    </row>
    <row r="583">
      <c r="A583" s="54"/>
    </row>
    <row r="584">
      <c r="A584" s="54"/>
    </row>
    <row r="585">
      <c r="A585" s="54"/>
    </row>
    <row r="586">
      <c r="A586" s="54"/>
    </row>
    <row r="587">
      <c r="A587" s="54"/>
    </row>
    <row r="588">
      <c r="A588" s="54"/>
    </row>
    <row r="589">
      <c r="A589" s="54"/>
    </row>
    <row r="590">
      <c r="A590" s="54"/>
    </row>
    <row r="591">
      <c r="A591" s="54"/>
    </row>
    <row r="592">
      <c r="A592" s="54"/>
    </row>
    <row r="593">
      <c r="A593" s="54"/>
    </row>
    <row r="594">
      <c r="A594" s="54"/>
    </row>
    <row r="595">
      <c r="A595" s="54"/>
    </row>
    <row r="596">
      <c r="A596" s="54"/>
    </row>
    <row r="597">
      <c r="A597" s="54"/>
    </row>
    <row r="598">
      <c r="A598" s="54"/>
    </row>
    <row r="599">
      <c r="A599" s="54"/>
    </row>
    <row r="600">
      <c r="A600" s="54"/>
    </row>
    <row r="601">
      <c r="A601" s="54"/>
    </row>
    <row r="602">
      <c r="A602" s="54"/>
    </row>
    <row r="603">
      <c r="A603" s="54"/>
    </row>
    <row r="604">
      <c r="A604" s="54"/>
    </row>
    <row r="605">
      <c r="A605" s="54"/>
    </row>
    <row r="606">
      <c r="A606" s="54"/>
    </row>
    <row r="607">
      <c r="A607" s="54"/>
    </row>
    <row r="608">
      <c r="A608" s="54"/>
    </row>
    <row r="609">
      <c r="A609" s="54"/>
    </row>
    <row r="610">
      <c r="A610" s="54"/>
    </row>
    <row r="611">
      <c r="A611" s="54"/>
    </row>
    <row r="612">
      <c r="A612" s="54"/>
    </row>
    <row r="613">
      <c r="A613" s="54"/>
    </row>
    <row r="614">
      <c r="A614" s="54"/>
    </row>
    <row r="615">
      <c r="A615" s="54"/>
    </row>
    <row r="616">
      <c r="A616" s="54"/>
    </row>
    <row r="617">
      <c r="A617" s="54"/>
    </row>
    <row r="618">
      <c r="A618" s="54"/>
    </row>
    <row r="619">
      <c r="A619" s="54"/>
    </row>
    <row r="620">
      <c r="A620" s="54"/>
    </row>
    <row r="621">
      <c r="A621" s="54"/>
    </row>
    <row r="622">
      <c r="A622" s="54"/>
    </row>
    <row r="623">
      <c r="A623" s="54"/>
    </row>
    <row r="624">
      <c r="A624" s="54"/>
    </row>
    <row r="625">
      <c r="A625" s="54"/>
    </row>
    <row r="626">
      <c r="A626" s="54"/>
    </row>
    <row r="627">
      <c r="A627" s="54"/>
    </row>
    <row r="628">
      <c r="A628" s="54"/>
    </row>
    <row r="629">
      <c r="A629" s="54"/>
    </row>
    <row r="630">
      <c r="A630" s="54"/>
    </row>
    <row r="631">
      <c r="A631" s="54"/>
    </row>
    <row r="632">
      <c r="A632" s="54"/>
    </row>
    <row r="633">
      <c r="A633" s="54"/>
    </row>
    <row r="634">
      <c r="A634" s="54"/>
    </row>
    <row r="635">
      <c r="A635" s="54"/>
    </row>
    <row r="636">
      <c r="A636" s="54"/>
    </row>
    <row r="637">
      <c r="A637" s="54"/>
    </row>
    <row r="638">
      <c r="A638" s="54"/>
    </row>
    <row r="639">
      <c r="A639" s="54"/>
    </row>
    <row r="640">
      <c r="A640" s="54"/>
    </row>
    <row r="641">
      <c r="A641" s="54"/>
    </row>
    <row r="642">
      <c r="A642" s="54"/>
    </row>
    <row r="643">
      <c r="A643" s="54"/>
    </row>
    <row r="644">
      <c r="A644" s="54"/>
    </row>
    <row r="645">
      <c r="A645" s="54"/>
    </row>
    <row r="646">
      <c r="A646" s="54"/>
    </row>
    <row r="647">
      <c r="A647" s="54"/>
    </row>
    <row r="648">
      <c r="A648" s="54"/>
    </row>
    <row r="649">
      <c r="A649" s="54"/>
    </row>
    <row r="650">
      <c r="A650" s="54"/>
    </row>
    <row r="651">
      <c r="A651" s="54"/>
    </row>
    <row r="652">
      <c r="A652" s="54"/>
    </row>
    <row r="653">
      <c r="A653" s="54"/>
    </row>
    <row r="654">
      <c r="A654" s="54"/>
    </row>
    <row r="655">
      <c r="A655" s="54"/>
    </row>
    <row r="656">
      <c r="A656" s="54"/>
    </row>
    <row r="657">
      <c r="A657" s="54"/>
    </row>
    <row r="658">
      <c r="A658" s="54"/>
    </row>
    <row r="659">
      <c r="A659" s="54"/>
    </row>
    <row r="660">
      <c r="A660" s="54"/>
    </row>
    <row r="661">
      <c r="A661" s="54"/>
    </row>
    <row r="662">
      <c r="A662" s="54"/>
    </row>
    <row r="663">
      <c r="A663" s="54"/>
    </row>
    <row r="664">
      <c r="A664" s="54"/>
    </row>
    <row r="665">
      <c r="A665" s="54"/>
    </row>
    <row r="666">
      <c r="A666" s="54"/>
    </row>
    <row r="667">
      <c r="A667" s="54"/>
    </row>
    <row r="668">
      <c r="A668" s="54"/>
    </row>
    <row r="669">
      <c r="A669" s="54"/>
    </row>
    <row r="670">
      <c r="A670" s="54"/>
    </row>
    <row r="671">
      <c r="A671" s="54"/>
    </row>
    <row r="672">
      <c r="A672" s="54"/>
    </row>
    <row r="673">
      <c r="A673" s="54"/>
    </row>
    <row r="674">
      <c r="A674" s="54"/>
    </row>
    <row r="675">
      <c r="A675" s="54"/>
    </row>
    <row r="676">
      <c r="A676" s="54"/>
    </row>
    <row r="677">
      <c r="A677" s="54"/>
    </row>
    <row r="678">
      <c r="A678" s="54"/>
    </row>
    <row r="679">
      <c r="A679" s="54"/>
    </row>
    <row r="680">
      <c r="A680" s="54"/>
    </row>
    <row r="681">
      <c r="A681" s="54"/>
    </row>
    <row r="682">
      <c r="A682" s="54"/>
    </row>
    <row r="683">
      <c r="A683" s="54"/>
    </row>
    <row r="684">
      <c r="A684" s="54"/>
    </row>
    <row r="685">
      <c r="A685" s="54"/>
    </row>
    <row r="686">
      <c r="A686" s="54"/>
    </row>
    <row r="687">
      <c r="A687" s="54"/>
    </row>
    <row r="688">
      <c r="A688" s="54"/>
    </row>
    <row r="689">
      <c r="A689" s="54"/>
    </row>
    <row r="690">
      <c r="A690" s="54"/>
    </row>
    <row r="691">
      <c r="A691" s="54"/>
    </row>
    <row r="692">
      <c r="A692" s="54"/>
    </row>
    <row r="693">
      <c r="A693" s="54"/>
    </row>
    <row r="694">
      <c r="A694" s="54"/>
    </row>
    <row r="695">
      <c r="A695" s="54"/>
    </row>
    <row r="696">
      <c r="A696" s="54"/>
    </row>
    <row r="697">
      <c r="A697" s="54"/>
    </row>
    <row r="698">
      <c r="A698" s="54"/>
    </row>
    <row r="699">
      <c r="A699" s="54"/>
    </row>
    <row r="700">
      <c r="A700" s="54"/>
    </row>
    <row r="701">
      <c r="A701" s="54"/>
    </row>
    <row r="702">
      <c r="A702" s="54"/>
    </row>
    <row r="703">
      <c r="A703" s="54"/>
    </row>
    <row r="704">
      <c r="A704" s="54"/>
    </row>
    <row r="705">
      <c r="A705" s="54"/>
    </row>
    <row r="706">
      <c r="A706" s="54"/>
    </row>
    <row r="707">
      <c r="A707" s="54"/>
    </row>
    <row r="708">
      <c r="A708" s="54"/>
    </row>
    <row r="709">
      <c r="A709" s="54"/>
    </row>
    <row r="710">
      <c r="A710" s="54"/>
    </row>
    <row r="711">
      <c r="A711" s="54"/>
    </row>
    <row r="712">
      <c r="A712" s="54"/>
    </row>
    <row r="713">
      <c r="A713" s="54"/>
    </row>
    <row r="714">
      <c r="A714" s="54"/>
    </row>
    <row r="715">
      <c r="A715" s="54"/>
    </row>
    <row r="716">
      <c r="A716" s="54"/>
    </row>
    <row r="717">
      <c r="A717" s="54"/>
    </row>
    <row r="718">
      <c r="A718" s="54"/>
    </row>
    <row r="719">
      <c r="A719" s="54"/>
    </row>
    <row r="720">
      <c r="A720" s="54"/>
    </row>
    <row r="721">
      <c r="A721" s="54"/>
    </row>
    <row r="722">
      <c r="A722" s="54"/>
    </row>
    <row r="723">
      <c r="A723" s="54"/>
    </row>
    <row r="724">
      <c r="A724" s="54"/>
    </row>
    <row r="725">
      <c r="A725" s="54"/>
    </row>
    <row r="726">
      <c r="A726" s="54"/>
    </row>
    <row r="727">
      <c r="A727" s="54"/>
    </row>
    <row r="728">
      <c r="A728" s="54"/>
    </row>
    <row r="729">
      <c r="A729" s="54"/>
    </row>
    <row r="730">
      <c r="A730" s="54"/>
    </row>
    <row r="731">
      <c r="A731" s="54"/>
    </row>
    <row r="732">
      <c r="A732" s="54"/>
    </row>
    <row r="733">
      <c r="A733" s="54"/>
    </row>
    <row r="734">
      <c r="A734" s="54"/>
    </row>
    <row r="735">
      <c r="A735" s="54"/>
    </row>
    <row r="736">
      <c r="A736" s="54"/>
    </row>
    <row r="737">
      <c r="A737" s="54"/>
    </row>
    <row r="738">
      <c r="A738" s="54"/>
    </row>
    <row r="739">
      <c r="A739" s="54"/>
    </row>
    <row r="740">
      <c r="A740" s="54"/>
    </row>
    <row r="741">
      <c r="A741" s="54"/>
    </row>
    <row r="742">
      <c r="A742" s="54"/>
    </row>
    <row r="743">
      <c r="A743" s="54"/>
    </row>
    <row r="744">
      <c r="A744" s="54"/>
    </row>
    <row r="745">
      <c r="A745" s="54"/>
    </row>
    <row r="746">
      <c r="A746" s="54"/>
    </row>
    <row r="747">
      <c r="A747" s="54"/>
    </row>
    <row r="748">
      <c r="A748" s="54"/>
    </row>
    <row r="749">
      <c r="A749" s="54"/>
    </row>
    <row r="750">
      <c r="A750" s="54"/>
    </row>
    <row r="751">
      <c r="A751" s="54"/>
    </row>
    <row r="752">
      <c r="A752" s="54"/>
    </row>
    <row r="753">
      <c r="A753" s="54"/>
    </row>
    <row r="754">
      <c r="A754" s="54"/>
    </row>
    <row r="755">
      <c r="A755" s="54"/>
    </row>
    <row r="756">
      <c r="A756" s="54"/>
    </row>
    <row r="757">
      <c r="A757" s="54"/>
    </row>
    <row r="758">
      <c r="A758" s="54"/>
    </row>
    <row r="759">
      <c r="A759" s="54"/>
    </row>
    <row r="760">
      <c r="A760" s="54"/>
    </row>
    <row r="761">
      <c r="A761" s="54"/>
    </row>
    <row r="762">
      <c r="A762" s="54"/>
    </row>
    <row r="763">
      <c r="A763" s="54"/>
    </row>
    <row r="764">
      <c r="A764" s="54"/>
    </row>
    <row r="765">
      <c r="A765" s="54"/>
    </row>
    <row r="766">
      <c r="A766" s="54"/>
    </row>
    <row r="767">
      <c r="A767" s="54"/>
    </row>
    <row r="768">
      <c r="A768" s="54"/>
    </row>
    <row r="769">
      <c r="A769" s="54"/>
    </row>
    <row r="770">
      <c r="A770" s="54"/>
    </row>
    <row r="771">
      <c r="A771" s="54"/>
    </row>
    <row r="772">
      <c r="A772" s="54"/>
    </row>
    <row r="773">
      <c r="A773" s="54"/>
    </row>
    <row r="774">
      <c r="A774" s="54"/>
    </row>
    <row r="775">
      <c r="A775" s="54"/>
    </row>
    <row r="776">
      <c r="A776" s="54"/>
    </row>
    <row r="777">
      <c r="A777" s="54"/>
    </row>
    <row r="778">
      <c r="A778" s="54"/>
    </row>
    <row r="779">
      <c r="A779" s="54"/>
    </row>
    <row r="780">
      <c r="A780" s="54"/>
    </row>
    <row r="781">
      <c r="A781" s="54"/>
    </row>
    <row r="782">
      <c r="A782" s="54"/>
    </row>
    <row r="783">
      <c r="A783" s="54"/>
    </row>
    <row r="784">
      <c r="A784" s="54"/>
    </row>
    <row r="785">
      <c r="A785" s="54"/>
    </row>
    <row r="786">
      <c r="A786" s="54"/>
    </row>
    <row r="787">
      <c r="A787" s="54"/>
    </row>
    <row r="788">
      <c r="A788" s="54"/>
    </row>
    <row r="789">
      <c r="A789" s="54"/>
    </row>
    <row r="790">
      <c r="A790" s="54"/>
    </row>
    <row r="791">
      <c r="A791" s="54"/>
    </row>
    <row r="792">
      <c r="A792" s="54"/>
    </row>
    <row r="793">
      <c r="A793" s="54"/>
    </row>
    <row r="794">
      <c r="A794" s="54"/>
    </row>
    <row r="795">
      <c r="A795" s="54"/>
    </row>
    <row r="796">
      <c r="A796" s="54"/>
    </row>
    <row r="797">
      <c r="A797" s="54"/>
    </row>
    <row r="798">
      <c r="A798" s="54"/>
    </row>
    <row r="799">
      <c r="A799" s="54"/>
    </row>
    <row r="800">
      <c r="A800" s="54"/>
    </row>
    <row r="801">
      <c r="A801" s="54"/>
    </row>
    <row r="802">
      <c r="A802" s="54"/>
    </row>
    <row r="803">
      <c r="A803" s="54"/>
    </row>
    <row r="804">
      <c r="A804" s="54"/>
    </row>
    <row r="805">
      <c r="A805" s="54"/>
    </row>
    <row r="806">
      <c r="A806" s="54"/>
    </row>
    <row r="807">
      <c r="A807" s="54"/>
    </row>
    <row r="808">
      <c r="A808" s="54"/>
    </row>
    <row r="809">
      <c r="A809" s="54"/>
    </row>
    <row r="810">
      <c r="A810" s="54"/>
    </row>
    <row r="811">
      <c r="A811" s="54"/>
    </row>
    <row r="812">
      <c r="A812" s="54"/>
    </row>
    <row r="813">
      <c r="A813" s="54"/>
    </row>
    <row r="814">
      <c r="A814" s="54"/>
    </row>
    <row r="815">
      <c r="A815" s="54"/>
    </row>
    <row r="816">
      <c r="A816" s="54"/>
    </row>
    <row r="817">
      <c r="A817" s="54"/>
    </row>
    <row r="818">
      <c r="A818" s="54"/>
    </row>
    <row r="819">
      <c r="A819" s="54"/>
    </row>
    <row r="820">
      <c r="A820" s="54"/>
    </row>
    <row r="821">
      <c r="A821" s="54"/>
    </row>
    <row r="822">
      <c r="A822" s="54"/>
    </row>
    <row r="823">
      <c r="A823" s="54"/>
    </row>
    <row r="824">
      <c r="A824" s="54"/>
    </row>
    <row r="825">
      <c r="A825" s="54"/>
    </row>
    <row r="826">
      <c r="A826" s="54"/>
    </row>
    <row r="827">
      <c r="A827" s="54"/>
    </row>
    <row r="828">
      <c r="A828" s="54"/>
    </row>
    <row r="829">
      <c r="A829" s="54"/>
    </row>
    <row r="830">
      <c r="A830" s="54"/>
    </row>
    <row r="831">
      <c r="A831" s="54"/>
    </row>
    <row r="832">
      <c r="A832" s="54"/>
    </row>
    <row r="833">
      <c r="A833" s="54"/>
    </row>
    <row r="834">
      <c r="A834" s="54"/>
    </row>
    <row r="835">
      <c r="A835" s="54"/>
    </row>
    <row r="836">
      <c r="A836" s="54"/>
    </row>
    <row r="837">
      <c r="A837" s="54"/>
    </row>
    <row r="838">
      <c r="A838" s="54"/>
    </row>
    <row r="839">
      <c r="A839" s="54"/>
    </row>
    <row r="840">
      <c r="A840" s="54"/>
    </row>
    <row r="841">
      <c r="A841" s="54"/>
    </row>
    <row r="842">
      <c r="A842" s="54"/>
    </row>
    <row r="843">
      <c r="A843" s="54"/>
    </row>
    <row r="844">
      <c r="A844" s="54"/>
    </row>
    <row r="845">
      <c r="A845" s="54"/>
    </row>
    <row r="846">
      <c r="A846" s="54"/>
    </row>
    <row r="847">
      <c r="A847" s="54"/>
    </row>
    <row r="848">
      <c r="A848" s="54"/>
    </row>
    <row r="849">
      <c r="A849" s="54"/>
    </row>
    <row r="850">
      <c r="A850" s="54"/>
    </row>
    <row r="851">
      <c r="A851" s="54"/>
    </row>
    <row r="852">
      <c r="A852" s="54"/>
    </row>
    <row r="853">
      <c r="A853" s="54"/>
    </row>
    <row r="854">
      <c r="A854" s="54"/>
    </row>
    <row r="855">
      <c r="A855" s="54"/>
    </row>
    <row r="856">
      <c r="A856" s="54"/>
    </row>
    <row r="857">
      <c r="A857" s="54"/>
    </row>
    <row r="858">
      <c r="A858" s="54"/>
    </row>
    <row r="859">
      <c r="A859" s="54"/>
    </row>
    <row r="860">
      <c r="A860" s="54"/>
    </row>
    <row r="861">
      <c r="A861" s="54"/>
    </row>
    <row r="862">
      <c r="A862" s="54"/>
    </row>
    <row r="863">
      <c r="A863" s="54"/>
    </row>
    <row r="864">
      <c r="A864" s="54"/>
    </row>
    <row r="865">
      <c r="A865" s="54"/>
    </row>
    <row r="866">
      <c r="A866" s="54"/>
    </row>
    <row r="867">
      <c r="A867" s="54"/>
    </row>
    <row r="868">
      <c r="A868" s="54"/>
    </row>
    <row r="869">
      <c r="A869" s="54"/>
    </row>
    <row r="870">
      <c r="A870" s="54"/>
    </row>
    <row r="871">
      <c r="A871" s="54"/>
    </row>
    <row r="872">
      <c r="A872" s="54"/>
    </row>
    <row r="873">
      <c r="A873" s="54"/>
    </row>
    <row r="874">
      <c r="A874" s="54"/>
    </row>
    <row r="875">
      <c r="A875" s="54"/>
    </row>
    <row r="876">
      <c r="A876" s="54"/>
    </row>
    <row r="877">
      <c r="A877" s="54"/>
    </row>
    <row r="878">
      <c r="A878" s="54"/>
    </row>
    <row r="879">
      <c r="A879" s="54"/>
    </row>
    <row r="880">
      <c r="A880" s="54"/>
    </row>
    <row r="881">
      <c r="A881" s="54"/>
    </row>
    <row r="882">
      <c r="A882" s="54"/>
    </row>
    <row r="883">
      <c r="A883" s="54"/>
    </row>
    <row r="884">
      <c r="A884" s="54"/>
    </row>
    <row r="885">
      <c r="A885" s="54"/>
    </row>
    <row r="886">
      <c r="A886" s="54"/>
    </row>
    <row r="887">
      <c r="A887" s="54"/>
    </row>
    <row r="888">
      <c r="A888" s="54"/>
    </row>
    <row r="889">
      <c r="A889" s="54"/>
    </row>
    <row r="890">
      <c r="A890" s="54"/>
    </row>
    <row r="891">
      <c r="A891" s="54"/>
    </row>
    <row r="892">
      <c r="A892" s="54"/>
    </row>
    <row r="893">
      <c r="A893" s="54"/>
    </row>
    <row r="894">
      <c r="A894" s="54"/>
    </row>
    <row r="895">
      <c r="A895" s="54"/>
    </row>
    <row r="896">
      <c r="A896" s="54"/>
    </row>
    <row r="897">
      <c r="A897" s="54"/>
    </row>
    <row r="898">
      <c r="A898" s="54"/>
    </row>
    <row r="899">
      <c r="A899" s="54"/>
    </row>
    <row r="900">
      <c r="A900" s="54"/>
    </row>
    <row r="901">
      <c r="A901" s="54"/>
    </row>
    <row r="902">
      <c r="A902" s="54"/>
    </row>
    <row r="903">
      <c r="A903" s="54"/>
    </row>
    <row r="904">
      <c r="A904" s="54"/>
    </row>
    <row r="905">
      <c r="A905" s="54"/>
    </row>
    <row r="906">
      <c r="A906" s="54"/>
    </row>
    <row r="907">
      <c r="A907" s="54"/>
    </row>
    <row r="908">
      <c r="A908" s="54"/>
    </row>
    <row r="909">
      <c r="A909" s="54"/>
    </row>
    <row r="910">
      <c r="A910" s="54"/>
    </row>
    <row r="911">
      <c r="A911" s="54"/>
    </row>
    <row r="912">
      <c r="A912" s="54"/>
    </row>
    <row r="913">
      <c r="A913" s="54"/>
    </row>
    <row r="914">
      <c r="A914" s="54"/>
    </row>
    <row r="915">
      <c r="A915" s="54"/>
    </row>
    <row r="916">
      <c r="A916" s="54"/>
    </row>
    <row r="917">
      <c r="A917" s="54"/>
    </row>
    <row r="918">
      <c r="A918" s="54"/>
    </row>
    <row r="919">
      <c r="A919" s="54"/>
    </row>
    <row r="920">
      <c r="A920" s="54"/>
    </row>
    <row r="921">
      <c r="A921" s="54"/>
    </row>
    <row r="922">
      <c r="A922" s="54"/>
    </row>
    <row r="923">
      <c r="A923" s="54"/>
    </row>
    <row r="924">
      <c r="A924" s="54"/>
    </row>
    <row r="925">
      <c r="A925" s="54"/>
    </row>
    <row r="926">
      <c r="A926" s="54"/>
    </row>
    <row r="927">
      <c r="A927" s="54"/>
    </row>
    <row r="928">
      <c r="A928" s="54"/>
    </row>
    <row r="929">
      <c r="A929" s="54"/>
    </row>
    <row r="930">
      <c r="A930" s="54"/>
    </row>
    <row r="931">
      <c r="A931" s="54"/>
    </row>
    <row r="932">
      <c r="A932" s="54"/>
    </row>
    <row r="933">
      <c r="A933" s="54"/>
    </row>
    <row r="934">
      <c r="A934" s="54"/>
    </row>
    <row r="935">
      <c r="A935" s="54"/>
    </row>
    <row r="936">
      <c r="A936" s="54"/>
    </row>
    <row r="937">
      <c r="A937" s="54"/>
    </row>
    <row r="938">
      <c r="A938" s="54"/>
    </row>
    <row r="939">
      <c r="A939" s="54"/>
    </row>
    <row r="940">
      <c r="A940" s="54"/>
    </row>
    <row r="941">
      <c r="A941" s="54"/>
    </row>
    <row r="942">
      <c r="A942" s="54"/>
    </row>
    <row r="943">
      <c r="A943" s="54"/>
    </row>
    <row r="944">
      <c r="A944" s="54"/>
    </row>
    <row r="945">
      <c r="A945" s="54"/>
    </row>
    <row r="946">
      <c r="A946" s="54"/>
    </row>
    <row r="947">
      <c r="A947" s="54"/>
    </row>
    <row r="948">
      <c r="A948" s="54"/>
    </row>
    <row r="949">
      <c r="A949" s="54"/>
    </row>
    <row r="950">
      <c r="A950" s="54"/>
    </row>
    <row r="951">
      <c r="A951" s="54"/>
    </row>
    <row r="952">
      <c r="A952" s="54"/>
    </row>
    <row r="953">
      <c r="A953" s="54"/>
    </row>
    <row r="954">
      <c r="A954" s="54"/>
    </row>
    <row r="955">
      <c r="A955" s="54"/>
    </row>
    <row r="956">
      <c r="A956" s="54"/>
    </row>
    <row r="957">
      <c r="A957" s="54"/>
    </row>
    <row r="958">
      <c r="A958" s="54"/>
    </row>
    <row r="959">
      <c r="A959" s="54"/>
    </row>
    <row r="960">
      <c r="A960" s="54"/>
    </row>
    <row r="961">
      <c r="A961" s="54"/>
    </row>
    <row r="962">
      <c r="A962" s="54"/>
    </row>
    <row r="963">
      <c r="A963" s="54"/>
    </row>
    <row r="964">
      <c r="A964" s="54"/>
    </row>
    <row r="965">
      <c r="A965" s="54"/>
    </row>
    <row r="966">
      <c r="A966" s="54"/>
    </row>
    <row r="967">
      <c r="A967" s="54"/>
    </row>
    <row r="968">
      <c r="A968" s="54"/>
    </row>
    <row r="969">
      <c r="A969" s="54"/>
    </row>
    <row r="970">
      <c r="A970" s="54"/>
    </row>
    <row r="971">
      <c r="A971" s="54"/>
    </row>
    <row r="972">
      <c r="A972" s="54"/>
    </row>
    <row r="973">
      <c r="A973" s="54"/>
    </row>
    <row r="974">
      <c r="A974" s="54"/>
    </row>
    <row r="975">
      <c r="A975" s="54"/>
    </row>
    <row r="976">
      <c r="A976" s="54"/>
    </row>
    <row r="977">
      <c r="A977" s="54"/>
    </row>
    <row r="978">
      <c r="A978" s="54"/>
    </row>
    <row r="979">
      <c r="A979" s="54"/>
    </row>
    <row r="980">
      <c r="A980" s="54"/>
    </row>
    <row r="981">
      <c r="A981" s="54"/>
    </row>
    <row r="982">
      <c r="A982" s="54"/>
    </row>
    <row r="983">
      <c r="A983" s="54"/>
    </row>
    <row r="984">
      <c r="A984" s="54"/>
    </row>
    <row r="985">
      <c r="A985" s="54"/>
    </row>
    <row r="986">
      <c r="A986" s="54"/>
    </row>
    <row r="987">
      <c r="A987" s="54"/>
    </row>
    <row r="988">
      <c r="A988" s="54"/>
    </row>
    <row r="989">
      <c r="A989" s="54"/>
    </row>
    <row r="990">
      <c r="A990" s="54"/>
    </row>
    <row r="991">
      <c r="A991" s="54"/>
    </row>
    <row r="992">
      <c r="A992" s="54"/>
    </row>
    <row r="993">
      <c r="A993" s="54"/>
    </row>
    <row r="994">
      <c r="A994" s="54"/>
    </row>
    <row r="995">
      <c r="A995" s="54"/>
    </row>
    <row r="996">
      <c r="A996" s="54"/>
    </row>
    <row r="997">
      <c r="A997" s="54"/>
    </row>
    <row r="998">
      <c r="A998" s="54"/>
    </row>
    <row r="999">
      <c r="A999" s="54"/>
    </row>
    <row r="1000">
      <c r="A1000" s="54"/>
    </row>
    <row r="1001">
      <c r="A1001" s="54"/>
    </row>
  </sheetData>
  <autoFilter ref="$B$2:$W$190">
    <sortState ref="B2:W190">
      <sortCondition ref="W2:W190"/>
      <sortCondition ref="Q2:Q190"/>
      <sortCondition ref="V2:V190"/>
    </sortState>
  </autoFil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25"/>
    <col customWidth="1" min="2" max="2" width="13.0"/>
    <col customWidth="1" min="3" max="3" width="4.13"/>
    <col customWidth="1" min="4" max="21" width="4.38"/>
    <col customWidth="1" min="22" max="22" width="5.25"/>
    <col customWidth="1" min="23" max="23" width="6.13"/>
    <col customWidth="1" min="24" max="24" width="7.38"/>
    <col customWidth="1" min="25" max="25" width="8.13"/>
    <col customWidth="1" min="26" max="26" width="0.38"/>
    <col customWidth="1" min="27" max="27" width="5.25"/>
    <col customWidth="1" min="28" max="28" width="7.0"/>
  </cols>
  <sheetData>
    <row r="1">
      <c r="A1" s="54" t="str">
        <f>'Womens Leaderboard Round 1'!A1</f>
        <v/>
      </c>
      <c r="B1" s="54" t="str">
        <f>'Womens Leaderboard Round 1'!B1</f>
        <v/>
      </c>
      <c r="C1" s="54">
        <f>'Womens Leaderboard Round 1'!C1</f>
        <v>1</v>
      </c>
      <c r="D1" s="54">
        <f>'Womens Leaderboard Round 1'!D1</f>
        <v>2</v>
      </c>
      <c r="E1" s="54">
        <f>'Womens Leaderboard Round 1'!E1</f>
        <v>3</v>
      </c>
      <c r="F1" s="54">
        <f>'Womens Leaderboard Round 1'!F1</f>
        <v>4</v>
      </c>
      <c r="G1" s="54">
        <f>'Womens Leaderboard Round 1'!G1</f>
        <v>5</v>
      </c>
      <c r="H1" s="54">
        <f>'Womens Leaderboard Round 1'!H1</f>
        <v>6</v>
      </c>
      <c r="I1" s="54">
        <f>'Womens Leaderboard Round 1'!I1</f>
        <v>7</v>
      </c>
      <c r="J1" s="54">
        <f>'Womens Leaderboard Round 1'!J1</f>
        <v>8</v>
      </c>
      <c r="K1" s="54">
        <f>'Womens Leaderboard Round 1'!K1</f>
        <v>9</v>
      </c>
      <c r="L1" s="54" t="str">
        <f>'Womens Leaderboard Round 1'!L1</f>
        <v>In</v>
      </c>
      <c r="M1" s="54">
        <f>'Womens Leaderboard Round 1'!M1</f>
        <v>10</v>
      </c>
      <c r="N1" s="54">
        <f>'Womens Leaderboard Round 1'!N1</f>
        <v>11</v>
      </c>
      <c r="O1" s="54">
        <f>'Womens Leaderboard Round 1'!O1</f>
        <v>12</v>
      </c>
      <c r="P1" s="54">
        <f>'Womens Leaderboard Round 1'!P1</f>
        <v>13</v>
      </c>
      <c r="Q1" s="54">
        <f>'Womens Leaderboard Round 1'!Q1</f>
        <v>14</v>
      </c>
      <c r="R1" s="54">
        <f>'Womens Leaderboard Round 1'!R1</f>
        <v>15</v>
      </c>
      <c r="S1" s="54">
        <f>'Womens Leaderboard Round 1'!S1</f>
        <v>16</v>
      </c>
      <c r="T1" s="54">
        <f>'Womens Leaderboard Round 1'!T1</f>
        <v>17</v>
      </c>
      <c r="U1" s="54">
        <f>'Womens Leaderboard Round 1'!U1</f>
        <v>18</v>
      </c>
      <c r="V1" s="54" t="str">
        <f>'Womens Leaderboard Round 1'!V1</f>
        <v>Out</v>
      </c>
      <c r="W1" s="54" t="str">
        <f>'Womens Leaderboard Round 1'!W1</f>
        <v/>
      </c>
      <c r="X1" s="55" t="s">
        <v>258</v>
      </c>
      <c r="Y1" s="55" t="s">
        <v>259</v>
      </c>
      <c r="Z1" s="55" t="s">
        <v>260</v>
      </c>
      <c r="AA1" s="55" t="s">
        <v>252</v>
      </c>
      <c r="AB1" s="55" t="s">
        <v>261</v>
      </c>
    </row>
    <row r="2">
      <c r="A2" s="54" t="str">
        <f>'Womens Leaderboard Round 1'!A2</f>
        <v>Rank</v>
      </c>
      <c r="B2" s="54" t="str">
        <f>'Womens Leaderboard Round 1'!B2</f>
        <v>Name</v>
      </c>
      <c r="C2" s="54">
        <f>'Womens Leaderboard Round 1'!C2</f>
        <v>4</v>
      </c>
      <c r="D2" s="54">
        <f>'Womens Leaderboard Round 1'!D2</f>
        <v>5</v>
      </c>
      <c r="E2" s="54">
        <f>'Womens Leaderboard Round 1'!E2</f>
        <v>3</v>
      </c>
      <c r="F2" s="54">
        <f>'Womens Leaderboard Round 1'!F2</f>
        <v>5</v>
      </c>
      <c r="G2" s="54">
        <f>'Womens Leaderboard Round 1'!G2</f>
        <v>4</v>
      </c>
      <c r="H2" s="54">
        <f>'Womens Leaderboard Round 1'!H2</f>
        <v>4</v>
      </c>
      <c r="I2" s="54">
        <f>'Womens Leaderboard Round 1'!I2</f>
        <v>3</v>
      </c>
      <c r="J2" s="54">
        <f>'Womens Leaderboard Round 1'!J2</f>
        <v>4</v>
      </c>
      <c r="K2" s="54">
        <f>'Womens Leaderboard Round 1'!K2</f>
        <v>4</v>
      </c>
      <c r="L2" s="54">
        <f>'Womens Leaderboard Round 1'!L2</f>
        <v>36</v>
      </c>
      <c r="M2" s="54">
        <f>'Womens Leaderboard Round 1'!M2</f>
        <v>5</v>
      </c>
      <c r="N2" s="54">
        <f>'Womens Leaderboard Round 1'!N2</f>
        <v>4</v>
      </c>
      <c r="O2" s="54">
        <f>'Womens Leaderboard Round 1'!O2</f>
        <v>4</v>
      </c>
      <c r="P2" s="54">
        <f>'Womens Leaderboard Round 1'!P2</f>
        <v>3</v>
      </c>
      <c r="Q2" s="54">
        <f>'Womens Leaderboard Round 1'!Q2</f>
        <v>4</v>
      </c>
      <c r="R2" s="54">
        <f>'Womens Leaderboard Round 1'!R2</f>
        <v>4</v>
      </c>
      <c r="S2" s="54">
        <f>'Womens Leaderboard Round 1'!S2</f>
        <v>5</v>
      </c>
      <c r="T2" s="54">
        <f>'Womens Leaderboard Round 1'!T2</f>
        <v>3</v>
      </c>
      <c r="U2" s="54">
        <f>'Womens Leaderboard Round 1'!U2</f>
        <v>4</v>
      </c>
      <c r="V2" s="54">
        <f>'Womens Leaderboard Round 1'!V2</f>
        <v>36</v>
      </c>
      <c r="W2" s="54">
        <f>'Womens Leaderboard Round 1'!W2</f>
        <v>72</v>
      </c>
      <c r="X2" s="55">
        <v>72.0</v>
      </c>
      <c r="Y2" s="55">
        <v>72.0</v>
      </c>
      <c r="Z2" s="55"/>
      <c r="AA2" s="47">
        <v>142.0</v>
      </c>
    </row>
    <row r="3">
      <c r="A3" s="57">
        <v>2.0</v>
      </c>
      <c r="B3" s="52" t="str">
        <f>'Womens Leaderboard Round 1'!B38</f>
        <v>Ashlee Johnson </v>
      </c>
      <c r="C3" s="52">
        <f>'Womens Leaderboard Round 2'!C38</f>
        <v>5</v>
      </c>
      <c r="D3" s="52">
        <f>'Womens Leaderboard Round 2'!D38</f>
        <v>5</v>
      </c>
      <c r="E3" s="52">
        <f>'Womens Leaderboard Round 2'!E38</f>
        <v>3</v>
      </c>
      <c r="F3" s="52">
        <f>'Womens Leaderboard Round 2'!F38</f>
        <v>5</v>
      </c>
      <c r="G3" s="52">
        <f>'Womens Leaderboard Round 2'!G38</f>
        <v>4</v>
      </c>
      <c r="H3" s="52">
        <f>'Womens Leaderboard Round 2'!H38</f>
        <v>5</v>
      </c>
      <c r="I3" s="52">
        <f>'Womens Leaderboard Round 2'!I38</f>
        <v>4</v>
      </c>
      <c r="J3" s="52">
        <f>'Womens Leaderboard Round 2'!J38</f>
        <v>4</v>
      </c>
      <c r="K3" s="52">
        <f>'Womens Leaderboard Round 2'!K38</f>
        <v>4</v>
      </c>
      <c r="L3" s="52">
        <f>'Womens Leaderboard Round 2'!L38</f>
        <v>39</v>
      </c>
      <c r="M3" s="52">
        <f>'Womens Leaderboard Round 2'!M38</f>
        <v>5</v>
      </c>
      <c r="N3" s="52">
        <f>'Womens Leaderboard Round 2'!N38</f>
        <v>4</v>
      </c>
      <c r="O3" s="52">
        <f>'Womens Leaderboard Round 2'!O38</f>
        <v>5</v>
      </c>
      <c r="P3" s="52">
        <f>'Womens Leaderboard Round 2'!P38</f>
        <v>4</v>
      </c>
      <c r="Q3" s="52">
        <f>'Womens Leaderboard Round 2'!Q38</f>
        <v>5</v>
      </c>
      <c r="R3" s="52">
        <f>'Womens Leaderboard Round 2'!R38</f>
        <v>4</v>
      </c>
      <c r="S3" s="52">
        <f>'Womens Leaderboard Round 2'!S38</f>
        <v>5</v>
      </c>
      <c r="T3" s="52">
        <f>'Womens Leaderboard Round 2'!T38</f>
        <v>4</v>
      </c>
      <c r="U3" s="52">
        <f>'Womens Leaderboard Round 2'!U38</f>
        <v>4</v>
      </c>
      <c r="V3" s="52">
        <f>'Womens Leaderboard Round 2'!V38</f>
        <v>40</v>
      </c>
      <c r="W3" s="52">
        <f>'Womens Leaderboard Round 2'!W38</f>
        <v>79</v>
      </c>
      <c r="X3" s="52">
        <v>77.0</v>
      </c>
      <c r="Y3" s="52">
        <v>79.0</v>
      </c>
      <c r="AA3" s="51">
        <f t="shared" ref="AA3:AA190" si="1">if(X3="","",X3+Y3+Z3)</f>
        <v>156</v>
      </c>
      <c r="AB3" s="51">
        <f t="shared" ref="AB3:AB190" si="2">if(AA3="","",AA3-$AA$2)</f>
        <v>14</v>
      </c>
    </row>
    <row r="4">
      <c r="A4" s="57">
        <v>1.0</v>
      </c>
      <c r="B4" s="52" t="str">
        <f>'Womens Leaderboard Round 1'!B5</f>
        <v>Helene Getz Bergmo</v>
      </c>
      <c r="C4" s="52">
        <f>'Womens Leaderboard Round 2'!C5</f>
        <v>6</v>
      </c>
      <c r="D4" s="52">
        <f>'Womens Leaderboard Round 2'!D5</f>
        <v>7</v>
      </c>
      <c r="E4" s="52">
        <f>'Womens Leaderboard Round 2'!E5</f>
        <v>4</v>
      </c>
      <c r="F4" s="52">
        <f>'Womens Leaderboard Round 2'!F5</f>
        <v>4</v>
      </c>
      <c r="G4" s="52">
        <f>'Womens Leaderboard Round 2'!G5</f>
        <v>4</v>
      </c>
      <c r="H4" s="52">
        <f>'Womens Leaderboard Round 2'!H5</f>
        <v>5</v>
      </c>
      <c r="I4" s="52">
        <f>'Womens Leaderboard Round 2'!I5</f>
        <v>3</v>
      </c>
      <c r="J4" s="52">
        <f>'Womens Leaderboard Round 2'!J5</f>
        <v>4</v>
      </c>
      <c r="K4" s="52">
        <f>'Womens Leaderboard Round 2'!K5</f>
        <v>4</v>
      </c>
      <c r="L4" s="52">
        <f>'Womens Leaderboard Round 2'!L5</f>
        <v>41</v>
      </c>
      <c r="M4" s="52">
        <f>'Womens Leaderboard Round 2'!M5</f>
        <v>6</v>
      </c>
      <c r="N4" s="52">
        <f>'Womens Leaderboard Round 2'!N5</f>
        <v>4</v>
      </c>
      <c r="O4" s="52">
        <f>'Womens Leaderboard Round 2'!O5</f>
        <v>4</v>
      </c>
      <c r="P4" s="52">
        <f>'Womens Leaderboard Round 2'!P5</f>
        <v>3</v>
      </c>
      <c r="Q4" s="52">
        <f>'Womens Leaderboard Round 2'!Q5</f>
        <v>4</v>
      </c>
      <c r="R4" s="52">
        <f>'Womens Leaderboard Round 2'!R5</f>
        <v>4</v>
      </c>
      <c r="S4" s="52">
        <f>'Womens Leaderboard Round 2'!S5</f>
        <v>5</v>
      </c>
      <c r="T4" s="52">
        <f>'Womens Leaderboard Round 2'!T5</f>
        <v>2</v>
      </c>
      <c r="U4" s="52">
        <f>'Womens Leaderboard Round 2'!U5</f>
        <v>5</v>
      </c>
      <c r="V4" s="52">
        <f>'Womens Leaderboard Round 2'!V5</f>
        <v>37</v>
      </c>
      <c r="W4" s="52">
        <f>'Womens Leaderboard Round 2'!W5</f>
        <v>78</v>
      </c>
      <c r="X4" s="52">
        <v>78.0</v>
      </c>
      <c r="Y4" s="52">
        <v>78.0</v>
      </c>
      <c r="AA4" s="51">
        <f t="shared" si="1"/>
        <v>156</v>
      </c>
      <c r="AB4" s="51">
        <f t="shared" si="2"/>
        <v>14</v>
      </c>
    </row>
    <row r="5">
      <c r="A5" s="54">
        <f>'Womens Leaderboard Round 1'!A5</f>
        <v>3</v>
      </c>
      <c r="B5" s="52" t="str">
        <f>'Womens Leaderboard Round 1'!B32</f>
        <v>Emma Fields</v>
      </c>
      <c r="C5" s="52">
        <f>'Womens Leaderboard Round 2'!C32</f>
        <v>6</v>
      </c>
      <c r="D5" s="52">
        <f>'Womens Leaderboard Round 2'!D32</f>
        <v>4</v>
      </c>
      <c r="E5" s="52">
        <f>'Womens Leaderboard Round 2'!E32</f>
        <v>2</v>
      </c>
      <c r="F5" s="52">
        <f>'Womens Leaderboard Round 2'!F32</f>
        <v>4</v>
      </c>
      <c r="G5" s="52">
        <f>'Womens Leaderboard Round 2'!G32</f>
        <v>4</v>
      </c>
      <c r="H5" s="52">
        <f>'Womens Leaderboard Round 2'!H32</f>
        <v>5</v>
      </c>
      <c r="I5" s="52">
        <f>'Womens Leaderboard Round 2'!I32</f>
        <v>3</v>
      </c>
      <c r="J5" s="52">
        <f>'Womens Leaderboard Round 2'!J32</f>
        <v>3</v>
      </c>
      <c r="K5" s="52">
        <f>'Womens Leaderboard Round 2'!K32</f>
        <v>4</v>
      </c>
      <c r="L5" s="52">
        <f>'Womens Leaderboard Round 2'!L32</f>
        <v>35</v>
      </c>
      <c r="M5" s="52">
        <f>'Womens Leaderboard Round 2'!M32</f>
        <v>8</v>
      </c>
      <c r="N5" s="52">
        <f>'Womens Leaderboard Round 2'!N32</f>
        <v>4</v>
      </c>
      <c r="O5" s="52">
        <f>'Womens Leaderboard Round 2'!O32</f>
        <v>7</v>
      </c>
      <c r="P5" s="52">
        <f>'Womens Leaderboard Round 2'!P32</f>
        <v>7</v>
      </c>
      <c r="Q5" s="52">
        <f>'Womens Leaderboard Round 2'!Q32</f>
        <v>5</v>
      </c>
      <c r="R5" s="52">
        <f>'Womens Leaderboard Round 2'!R32</f>
        <v>4</v>
      </c>
      <c r="S5" s="52">
        <f>'Womens Leaderboard Round 2'!S32</f>
        <v>7</v>
      </c>
      <c r="T5" s="52">
        <f>'Womens Leaderboard Round 2'!T32</f>
        <v>3</v>
      </c>
      <c r="U5" s="52">
        <f>'Womens Leaderboard Round 2'!U32</f>
        <v>4</v>
      </c>
      <c r="V5" s="52">
        <f>'Womens Leaderboard Round 2'!V32</f>
        <v>49</v>
      </c>
      <c r="W5" s="52">
        <f>'Womens Leaderboard Round 2'!W32</f>
        <v>84</v>
      </c>
      <c r="X5" s="52">
        <v>73.0</v>
      </c>
      <c r="Y5" s="52">
        <v>84.0</v>
      </c>
      <c r="AA5" s="51">
        <f t="shared" si="1"/>
        <v>157</v>
      </c>
      <c r="AB5" s="51">
        <f t="shared" si="2"/>
        <v>15</v>
      </c>
    </row>
    <row r="6">
      <c r="A6" s="54">
        <f>'Womens Leaderboard Round 1'!A6</f>
        <v>4</v>
      </c>
      <c r="B6" s="52" t="str">
        <f>'Womens Leaderboard Round 1'!B23</f>
        <v>Hudson Woloss</v>
      </c>
      <c r="C6" s="52">
        <f>'Womens Leaderboard Round 2'!C23</f>
        <v>4</v>
      </c>
      <c r="D6" s="52">
        <f>'Womens Leaderboard Round 2'!D23</f>
        <v>6</v>
      </c>
      <c r="E6" s="52">
        <f>'Womens Leaderboard Round 2'!E23</f>
        <v>4</v>
      </c>
      <c r="F6" s="52">
        <f>'Womens Leaderboard Round 2'!F23</f>
        <v>5</v>
      </c>
      <c r="G6" s="52">
        <f>'Womens Leaderboard Round 2'!G23</f>
        <v>4</v>
      </c>
      <c r="H6" s="52">
        <f>'Womens Leaderboard Round 2'!H23</f>
        <v>5</v>
      </c>
      <c r="I6" s="52">
        <f>'Womens Leaderboard Round 2'!I23</f>
        <v>4</v>
      </c>
      <c r="J6" s="52">
        <f>'Womens Leaderboard Round 2'!J23</f>
        <v>5</v>
      </c>
      <c r="K6" s="52">
        <f>'Womens Leaderboard Round 2'!K23</f>
        <v>4</v>
      </c>
      <c r="L6" s="52">
        <f>'Womens Leaderboard Round 2'!L23</f>
        <v>41</v>
      </c>
      <c r="M6" s="52">
        <f>'Womens Leaderboard Round 2'!M23</f>
        <v>7</v>
      </c>
      <c r="N6" s="52">
        <f>'Womens Leaderboard Round 2'!N23</f>
        <v>6</v>
      </c>
      <c r="O6" s="52">
        <f>'Womens Leaderboard Round 2'!O23</f>
        <v>4</v>
      </c>
      <c r="P6" s="52">
        <f>'Womens Leaderboard Round 2'!P23</f>
        <v>3</v>
      </c>
      <c r="Q6" s="52">
        <f>'Womens Leaderboard Round 2'!Q23</f>
        <v>7</v>
      </c>
      <c r="R6" s="52">
        <f>'Womens Leaderboard Round 2'!R23</f>
        <v>4</v>
      </c>
      <c r="S6" s="52">
        <f>'Womens Leaderboard Round 2'!S23</f>
        <v>5</v>
      </c>
      <c r="T6" s="52">
        <f>'Womens Leaderboard Round 2'!T23</f>
        <v>3</v>
      </c>
      <c r="U6" s="52">
        <f>'Womens Leaderboard Round 2'!U23</f>
        <v>4</v>
      </c>
      <c r="V6" s="52">
        <f>'Womens Leaderboard Round 2'!V23</f>
        <v>43</v>
      </c>
      <c r="W6" s="52">
        <f>'Womens Leaderboard Round 2'!W23</f>
        <v>84</v>
      </c>
      <c r="X6" s="52">
        <v>77.0</v>
      </c>
      <c r="Y6" s="52">
        <v>84.0</v>
      </c>
      <c r="AA6" s="51">
        <f t="shared" si="1"/>
        <v>161</v>
      </c>
      <c r="AB6" s="51">
        <f t="shared" si="2"/>
        <v>19</v>
      </c>
    </row>
    <row r="7">
      <c r="A7" s="54">
        <f>'Womens Leaderboard Round 1'!A7</f>
        <v>5</v>
      </c>
      <c r="B7" s="52" t="str">
        <f>'Womens Leaderboard Round 1'!B35</f>
        <v>Addesen Glass</v>
      </c>
      <c r="C7" s="52">
        <f>'Womens Leaderboard Round 2'!C35</f>
        <v>5</v>
      </c>
      <c r="D7" s="52">
        <f>'Womens Leaderboard Round 2'!D35</f>
        <v>6</v>
      </c>
      <c r="E7" s="52">
        <f>'Womens Leaderboard Round 2'!E35</f>
        <v>5</v>
      </c>
      <c r="F7" s="52">
        <f>'Womens Leaderboard Round 2'!F35</f>
        <v>5</v>
      </c>
      <c r="G7" s="52">
        <f>'Womens Leaderboard Round 2'!G35</f>
        <v>5</v>
      </c>
      <c r="H7" s="52">
        <f>'Womens Leaderboard Round 2'!H35</f>
        <v>5</v>
      </c>
      <c r="I7" s="52">
        <f>'Womens Leaderboard Round 2'!I35</f>
        <v>4</v>
      </c>
      <c r="J7" s="52">
        <f>'Womens Leaderboard Round 2'!J35</f>
        <v>4</v>
      </c>
      <c r="K7" s="52">
        <f>'Womens Leaderboard Round 2'!K35</f>
        <v>4</v>
      </c>
      <c r="L7" s="52">
        <f>'Womens Leaderboard Round 2'!L35</f>
        <v>43</v>
      </c>
      <c r="M7" s="52">
        <f>'Womens Leaderboard Round 2'!M35</f>
        <v>7</v>
      </c>
      <c r="N7" s="52">
        <f>'Womens Leaderboard Round 2'!N35</f>
        <v>4</v>
      </c>
      <c r="O7" s="52">
        <f>'Womens Leaderboard Round 2'!O35</f>
        <v>4</v>
      </c>
      <c r="P7" s="52">
        <f>'Womens Leaderboard Round 2'!P35</f>
        <v>3</v>
      </c>
      <c r="Q7" s="52">
        <f>'Womens Leaderboard Round 2'!Q35</f>
        <v>5</v>
      </c>
      <c r="R7" s="52">
        <f>'Womens Leaderboard Round 2'!R35</f>
        <v>4</v>
      </c>
      <c r="S7" s="52">
        <f>'Womens Leaderboard Round 2'!S35</f>
        <v>5</v>
      </c>
      <c r="T7" s="52">
        <f>'Womens Leaderboard Round 2'!T35</f>
        <v>3</v>
      </c>
      <c r="U7" s="52">
        <f>'Womens Leaderboard Round 2'!U35</f>
        <v>5</v>
      </c>
      <c r="V7" s="52">
        <f>'Womens Leaderboard Round 2'!V35</f>
        <v>40</v>
      </c>
      <c r="W7" s="52">
        <f>'Womens Leaderboard Round 2'!W35</f>
        <v>83</v>
      </c>
      <c r="X7" s="52">
        <v>79.0</v>
      </c>
      <c r="Y7" s="52">
        <v>83.0</v>
      </c>
      <c r="AA7" s="51">
        <f t="shared" si="1"/>
        <v>162</v>
      </c>
      <c r="AB7" s="51">
        <f t="shared" si="2"/>
        <v>20</v>
      </c>
    </row>
    <row r="8">
      <c r="A8" s="54">
        <f>'Womens Leaderboard Round 1'!A8</f>
        <v>6</v>
      </c>
      <c r="B8" s="52" t="str">
        <f>'Womens Leaderboard Round 1'!B4</f>
        <v>Cierra Tunley</v>
      </c>
      <c r="C8" s="52">
        <f>'Womens Leaderboard Round 2'!C4</f>
        <v>6</v>
      </c>
      <c r="D8" s="52">
        <f>'Womens Leaderboard Round 2'!D4</f>
        <v>5</v>
      </c>
      <c r="E8" s="52">
        <f>'Womens Leaderboard Round 2'!E4</f>
        <v>6</v>
      </c>
      <c r="F8" s="52">
        <f>'Womens Leaderboard Round 2'!F4</f>
        <v>5</v>
      </c>
      <c r="G8" s="52">
        <f>'Womens Leaderboard Round 2'!G4</f>
        <v>5</v>
      </c>
      <c r="H8" s="52">
        <f>'Womens Leaderboard Round 2'!H4</f>
        <v>4</v>
      </c>
      <c r="I8" s="52">
        <f>'Womens Leaderboard Round 2'!I4</f>
        <v>4</v>
      </c>
      <c r="J8" s="52">
        <f>'Womens Leaderboard Round 2'!J4</f>
        <v>3</v>
      </c>
      <c r="K8" s="52">
        <f>'Womens Leaderboard Round 2'!K4</f>
        <v>4</v>
      </c>
      <c r="L8" s="52">
        <f>'Womens Leaderboard Round 2'!L4</f>
        <v>42</v>
      </c>
      <c r="M8" s="52">
        <f>'Womens Leaderboard Round 2'!M4</f>
        <v>7</v>
      </c>
      <c r="N8" s="52">
        <f>'Womens Leaderboard Round 2'!N4</f>
        <v>6</v>
      </c>
      <c r="O8" s="52">
        <f>'Womens Leaderboard Round 2'!O4</f>
        <v>5</v>
      </c>
      <c r="P8" s="52">
        <f>'Womens Leaderboard Round 2'!P4</f>
        <v>3</v>
      </c>
      <c r="Q8" s="52">
        <f>'Womens Leaderboard Round 2'!Q4</f>
        <v>3</v>
      </c>
      <c r="R8" s="52">
        <f>'Womens Leaderboard Round 2'!R4</f>
        <v>5</v>
      </c>
      <c r="S8" s="52">
        <f>'Womens Leaderboard Round 2'!S4</f>
        <v>7</v>
      </c>
      <c r="T8" s="52">
        <f>'Womens Leaderboard Round 2'!T4</f>
        <v>3</v>
      </c>
      <c r="U8" s="52">
        <f>'Womens Leaderboard Round 2'!U4</f>
        <v>4</v>
      </c>
      <c r="V8" s="52">
        <f>'Womens Leaderboard Round 2'!V4</f>
        <v>43</v>
      </c>
      <c r="W8" s="52">
        <f>'Womens Leaderboard Round 2'!W4</f>
        <v>85</v>
      </c>
      <c r="X8" s="52">
        <v>81.0</v>
      </c>
      <c r="Y8" s="52">
        <v>85.0</v>
      </c>
      <c r="AA8" s="51">
        <f t="shared" si="1"/>
        <v>166</v>
      </c>
      <c r="AB8" s="51">
        <f t="shared" si="2"/>
        <v>24</v>
      </c>
    </row>
    <row r="9">
      <c r="A9" s="54">
        <f>'Womens Leaderboard Round 1'!A9</f>
        <v>7</v>
      </c>
      <c r="B9" s="52" t="str">
        <f>'Womens Leaderboard Round 1'!B25</f>
        <v>Valencia Andov</v>
      </c>
      <c r="C9" s="52">
        <f>'Womens Leaderboard Round 2'!C25</f>
        <v>4</v>
      </c>
      <c r="D9" s="52">
        <f>'Womens Leaderboard Round 2'!D25</f>
        <v>7</v>
      </c>
      <c r="E9" s="52">
        <f>'Womens Leaderboard Round 2'!E25</f>
        <v>3</v>
      </c>
      <c r="F9" s="52">
        <f>'Womens Leaderboard Round 2'!F25</f>
        <v>4</v>
      </c>
      <c r="G9" s="52">
        <f>'Womens Leaderboard Round 2'!G25</f>
        <v>5</v>
      </c>
      <c r="H9" s="52">
        <f>'Womens Leaderboard Round 2'!H25</f>
        <v>5</v>
      </c>
      <c r="I9" s="52">
        <f>'Womens Leaderboard Round 2'!I25</f>
        <v>5</v>
      </c>
      <c r="J9" s="52">
        <f>'Womens Leaderboard Round 2'!J25</f>
        <v>4</v>
      </c>
      <c r="K9" s="52">
        <f>'Womens Leaderboard Round 2'!K25</f>
        <v>4</v>
      </c>
      <c r="L9" s="52">
        <f>'Womens Leaderboard Round 2'!L25</f>
        <v>41</v>
      </c>
      <c r="M9" s="52">
        <f>'Womens Leaderboard Round 2'!M25</f>
        <v>6</v>
      </c>
      <c r="N9" s="52">
        <f>'Womens Leaderboard Round 2'!N25</f>
        <v>5</v>
      </c>
      <c r="O9" s="52">
        <f>'Womens Leaderboard Round 2'!O25</f>
        <v>4</v>
      </c>
      <c r="P9" s="52">
        <f>'Womens Leaderboard Round 2'!P25</f>
        <v>4</v>
      </c>
      <c r="Q9" s="52">
        <f>'Womens Leaderboard Round 2'!Q25</f>
        <v>5</v>
      </c>
      <c r="R9" s="52">
        <f>'Womens Leaderboard Round 2'!R25</f>
        <v>5</v>
      </c>
      <c r="S9" s="52">
        <f>'Womens Leaderboard Round 2'!S25</f>
        <v>5</v>
      </c>
      <c r="T9" s="52">
        <f>'Womens Leaderboard Round 2'!T25</f>
        <v>4</v>
      </c>
      <c r="U9" s="52">
        <f>'Womens Leaderboard Round 2'!U25</f>
        <v>6</v>
      </c>
      <c r="V9" s="52">
        <f>'Womens Leaderboard Round 2'!V25</f>
        <v>44</v>
      </c>
      <c r="W9" s="52">
        <f>'Womens Leaderboard Round 2'!W25</f>
        <v>85</v>
      </c>
      <c r="X9" s="52">
        <v>81.0</v>
      </c>
      <c r="Y9" s="52">
        <v>85.0</v>
      </c>
      <c r="AA9" s="51">
        <f t="shared" si="1"/>
        <v>166</v>
      </c>
      <c r="AB9" s="51">
        <f t="shared" si="2"/>
        <v>24</v>
      </c>
    </row>
    <row r="10">
      <c r="A10" s="54">
        <f>'Womens Leaderboard Round 1'!A10</f>
        <v>8</v>
      </c>
      <c r="B10" s="52" t="str">
        <f>'Womens Leaderboard Round 1'!B29</f>
        <v>Alix Schueneman</v>
      </c>
      <c r="C10" s="52">
        <f>'Womens Leaderboard Round 2'!C29</f>
        <v>5</v>
      </c>
      <c r="D10" s="52">
        <f>'Womens Leaderboard Round 2'!D29</f>
        <v>6</v>
      </c>
      <c r="E10" s="52">
        <f>'Womens Leaderboard Round 2'!E29</f>
        <v>3</v>
      </c>
      <c r="F10" s="52">
        <f>'Womens Leaderboard Round 2'!F29</f>
        <v>5</v>
      </c>
      <c r="G10" s="52">
        <f>'Womens Leaderboard Round 2'!G29</f>
        <v>5</v>
      </c>
      <c r="H10" s="52">
        <f>'Womens Leaderboard Round 2'!H29</f>
        <v>6</v>
      </c>
      <c r="I10" s="52">
        <f>'Womens Leaderboard Round 2'!I29</f>
        <v>4</v>
      </c>
      <c r="J10" s="52">
        <f>'Womens Leaderboard Round 2'!J29</f>
        <v>4</v>
      </c>
      <c r="K10" s="52">
        <f>'Womens Leaderboard Round 2'!K29</f>
        <v>4</v>
      </c>
      <c r="L10" s="52">
        <f>'Womens Leaderboard Round 2'!L29</f>
        <v>42</v>
      </c>
      <c r="M10" s="52">
        <f>'Womens Leaderboard Round 2'!M29</f>
        <v>7</v>
      </c>
      <c r="N10" s="52">
        <f>'Womens Leaderboard Round 2'!N29</f>
        <v>4</v>
      </c>
      <c r="O10" s="52">
        <f>'Womens Leaderboard Round 2'!O29</f>
        <v>4</v>
      </c>
      <c r="P10" s="52">
        <f>'Womens Leaderboard Round 2'!P29</f>
        <v>4</v>
      </c>
      <c r="Q10" s="52">
        <f>'Womens Leaderboard Round 2'!Q29</f>
        <v>4</v>
      </c>
      <c r="R10" s="52">
        <f>'Womens Leaderboard Round 2'!R29</f>
        <v>5</v>
      </c>
      <c r="S10" s="52">
        <f>'Womens Leaderboard Round 2'!S29</f>
        <v>6</v>
      </c>
      <c r="T10" s="52">
        <f>'Womens Leaderboard Round 2'!T29</f>
        <v>4</v>
      </c>
      <c r="U10" s="52">
        <f>'Womens Leaderboard Round 2'!U29</f>
        <v>4</v>
      </c>
      <c r="V10" s="52">
        <f>'Womens Leaderboard Round 2'!V29</f>
        <v>42</v>
      </c>
      <c r="W10" s="52">
        <f>'Womens Leaderboard Round 2'!W29</f>
        <v>84</v>
      </c>
      <c r="X10" s="52">
        <v>83.0</v>
      </c>
      <c r="Y10" s="52">
        <v>84.0</v>
      </c>
      <c r="AA10" s="51">
        <f t="shared" si="1"/>
        <v>167</v>
      </c>
      <c r="AB10" s="51">
        <f t="shared" si="2"/>
        <v>25</v>
      </c>
    </row>
    <row r="11">
      <c r="A11" s="54">
        <f>'Womens Leaderboard Round 1'!A11</f>
        <v>9</v>
      </c>
      <c r="B11" s="52" t="str">
        <f>'Womens Leaderboard Round 1'!B26</f>
        <v>Moriah Shropshire</v>
      </c>
      <c r="C11" s="52">
        <f>'Womens Leaderboard Round 2'!C26</f>
        <v>5</v>
      </c>
      <c r="D11" s="52">
        <f>'Womens Leaderboard Round 2'!D26</f>
        <v>5</v>
      </c>
      <c r="E11" s="52">
        <f>'Womens Leaderboard Round 2'!E26</f>
        <v>3</v>
      </c>
      <c r="F11" s="52">
        <f>'Womens Leaderboard Round 2'!F26</f>
        <v>5</v>
      </c>
      <c r="G11" s="52">
        <f>'Womens Leaderboard Round 2'!G26</f>
        <v>5</v>
      </c>
      <c r="H11" s="52">
        <f>'Womens Leaderboard Round 2'!H26</f>
        <v>6</v>
      </c>
      <c r="I11" s="52">
        <f>'Womens Leaderboard Round 2'!I26</f>
        <v>4</v>
      </c>
      <c r="J11" s="52">
        <f>'Womens Leaderboard Round 2'!J26</f>
        <v>4</v>
      </c>
      <c r="K11" s="52">
        <f>'Womens Leaderboard Round 2'!K26</f>
        <v>6</v>
      </c>
      <c r="L11" s="52">
        <f>'Womens Leaderboard Round 2'!L26</f>
        <v>43</v>
      </c>
      <c r="M11" s="52">
        <f>'Womens Leaderboard Round 2'!M26</f>
        <v>7</v>
      </c>
      <c r="N11" s="52">
        <f>'Womens Leaderboard Round 2'!N26</f>
        <v>5</v>
      </c>
      <c r="O11" s="52">
        <f>'Womens Leaderboard Round 2'!O26</f>
        <v>4</v>
      </c>
      <c r="P11" s="52">
        <f>'Womens Leaderboard Round 2'!P26</f>
        <v>3</v>
      </c>
      <c r="Q11" s="52">
        <f>'Womens Leaderboard Round 2'!Q26</f>
        <v>4</v>
      </c>
      <c r="R11" s="52">
        <f>'Womens Leaderboard Round 2'!R26</f>
        <v>4</v>
      </c>
      <c r="S11" s="52">
        <f>'Womens Leaderboard Round 2'!S26</f>
        <v>5</v>
      </c>
      <c r="T11" s="52">
        <f>'Womens Leaderboard Round 2'!T26</f>
        <v>4</v>
      </c>
      <c r="U11" s="52">
        <f>'Womens Leaderboard Round 2'!U26</f>
        <v>6</v>
      </c>
      <c r="V11" s="52">
        <f>'Womens Leaderboard Round 2'!V26</f>
        <v>42</v>
      </c>
      <c r="W11" s="52">
        <f>'Womens Leaderboard Round 2'!W26</f>
        <v>85</v>
      </c>
      <c r="X11" s="52">
        <v>88.0</v>
      </c>
      <c r="Y11" s="52">
        <v>85.0</v>
      </c>
      <c r="AA11" s="51">
        <f t="shared" si="1"/>
        <v>173</v>
      </c>
      <c r="AB11" s="51">
        <f t="shared" si="2"/>
        <v>31</v>
      </c>
    </row>
    <row r="12">
      <c r="A12" s="54">
        <f>'Womens Leaderboard Round 1'!A12</f>
        <v>10</v>
      </c>
      <c r="B12" s="52" t="str">
        <f>'Womens Leaderboard Round 1'!B37</f>
        <v>Addysyn Asmus</v>
      </c>
      <c r="C12" s="52">
        <f>'Womens Leaderboard Round 2'!C37</f>
        <v>5</v>
      </c>
      <c r="D12" s="52">
        <f>'Womens Leaderboard Round 2'!D37</f>
        <v>6</v>
      </c>
      <c r="E12" s="52">
        <f>'Womens Leaderboard Round 2'!E37</f>
        <v>4</v>
      </c>
      <c r="F12" s="52">
        <f>'Womens Leaderboard Round 2'!F37</f>
        <v>5</v>
      </c>
      <c r="G12" s="52">
        <f>'Womens Leaderboard Round 2'!G37</f>
        <v>5</v>
      </c>
      <c r="H12" s="52">
        <f>'Womens Leaderboard Round 2'!H37</f>
        <v>5</v>
      </c>
      <c r="I12" s="52">
        <f>'Womens Leaderboard Round 2'!I37</f>
        <v>4</v>
      </c>
      <c r="J12" s="52">
        <f>'Womens Leaderboard Round 2'!J37</f>
        <v>5</v>
      </c>
      <c r="K12" s="52">
        <f>'Womens Leaderboard Round 2'!K37</f>
        <v>4</v>
      </c>
      <c r="L12" s="52">
        <f>'Womens Leaderboard Round 2'!L37</f>
        <v>43</v>
      </c>
      <c r="M12" s="52">
        <f>'Womens Leaderboard Round 2'!M37</f>
        <v>7</v>
      </c>
      <c r="N12" s="52">
        <f>'Womens Leaderboard Round 2'!N37</f>
        <v>5</v>
      </c>
      <c r="O12" s="52">
        <f>'Womens Leaderboard Round 2'!O37</f>
        <v>3</v>
      </c>
      <c r="P12" s="52">
        <f>'Womens Leaderboard Round 2'!P37</f>
        <v>4</v>
      </c>
      <c r="Q12" s="52">
        <f>'Womens Leaderboard Round 2'!Q37</f>
        <v>5</v>
      </c>
      <c r="R12" s="52">
        <f>'Womens Leaderboard Round 2'!R37</f>
        <v>5</v>
      </c>
      <c r="S12" s="52">
        <f>'Womens Leaderboard Round 2'!S37</f>
        <v>5</v>
      </c>
      <c r="T12" s="52">
        <f>'Womens Leaderboard Round 2'!T37</f>
        <v>4</v>
      </c>
      <c r="U12" s="52">
        <f>'Womens Leaderboard Round 2'!U37</f>
        <v>4</v>
      </c>
      <c r="V12" s="52">
        <f>'Womens Leaderboard Round 2'!V37</f>
        <v>42</v>
      </c>
      <c r="W12" s="52">
        <f>'Womens Leaderboard Round 2'!W37</f>
        <v>85</v>
      </c>
      <c r="X12" s="52">
        <v>88.0</v>
      </c>
      <c r="Y12" s="52">
        <v>85.0</v>
      </c>
      <c r="AA12" s="51">
        <f t="shared" si="1"/>
        <v>173</v>
      </c>
      <c r="AB12" s="51">
        <f t="shared" si="2"/>
        <v>31</v>
      </c>
    </row>
    <row r="13">
      <c r="A13" s="54">
        <f>'Womens Leaderboard Round 1'!A13</f>
        <v>11</v>
      </c>
      <c r="B13" s="52" t="str">
        <f>'Womens Leaderboard Round 1'!B41</f>
        <v>Lauren Kelly</v>
      </c>
      <c r="C13" s="52">
        <f>'Womens Leaderboard Round 2'!C41</f>
        <v>6</v>
      </c>
      <c r="D13" s="52">
        <f>'Womens Leaderboard Round 2'!D41</f>
        <v>7</v>
      </c>
      <c r="E13" s="52">
        <f>'Womens Leaderboard Round 2'!E41</f>
        <v>4</v>
      </c>
      <c r="F13" s="52">
        <f>'Womens Leaderboard Round 2'!F41</f>
        <v>6</v>
      </c>
      <c r="G13" s="52">
        <f>'Womens Leaderboard Round 2'!G41</f>
        <v>5</v>
      </c>
      <c r="H13" s="52">
        <f>'Womens Leaderboard Round 2'!H41</f>
        <v>7</v>
      </c>
      <c r="I13" s="52">
        <f>'Womens Leaderboard Round 2'!I41</f>
        <v>4</v>
      </c>
      <c r="J13" s="52">
        <f>'Womens Leaderboard Round 2'!J41</f>
        <v>4</v>
      </c>
      <c r="K13" s="52">
        <f>'Womens Leaderboard Round 2'!K41</f>
        <v>6</v>
      </c>
      <c r="L13" s="52">
        <f>'Womens Leaderboard Round 2'!L41</f>
        <v>49</v>
      </c>
      <c r="M13" s="52">
        <f>'Womens Leaderboard Round 2'!M41</f>
        <v>6</v>
      </c>
      <c r="N13" s="52">
        <f>'Womens Leaderboard Round 2'!N41</f>
        <v>5</v>
      </c>
      <c r="O13" s="52">
        <f>'Womens Leaderboard Round 2'!O41</f>
        <v>5</v>
      </c>
      <c r="P13" s="52">
        <f>'Womens Leaderboard Round 2'!P41</f>
        <v>4</v>
      </c>
      <c r="Q13" s="52">
        <f>'Womens Leaderboard Round 2'!Q41</f>
        <v>5</v>
      </c>
      <c r="R13" s="52">
        <f>'Womens Leaderboard Round 2'!R41</f>
        <v>5</v>
      </c>
      <c r="S13" s="52">
        <f>'Womens Leaderboard Round 2'!S41</f>
        <v>5</v>
      </c>
      <c r="T13" s="52">
        <f>'Womens Leaderboard Round 2'!T41</f>
        <v>4</v>
      </c>
      <c r="U13" s="52">
        <f>'Womens Leaderboard Round 2'!U41</f>
        <v>4</v>
      </c>
      <c r="V13" s="52">
        <f>'Womens Leaderboard Round 2'!V41</f>
        <v>43</v>
      </c>
      <c r="W13" s="52">
        <f>'Womens Leaderboard Round 2'!W41</f>
        <v>92</v>
      </c>
      <c r="X13" s="52">
        <v>82.0</v>
      </c>
      <c r="Y13" s="52">
        <v>92.0</v>
      </c>
      <c r="AA13" s="51">
        <f t="shared" si="1"/>
        <v>174</v>
      </c>
      <c r="AB13" s="51">
        <f t="shared" si="2"/>
        <v>32</v>
      </c>
    </row>
    <row r="14">
      <c r="A14" s="54">
        <f>'Womens Leaderboard Round 1'!A14</f>
        <v>12</v>
      </c>
      <c r="B14" s="52" t="str">
        <f>'Womens Leaderboard Round 1'!B10</f>
        <v>Ally Laverty</v>
      </c>
      <c r="C14" s="52">
        <f>'Womens Leaderboard Round 2'!C10</f>
        <v>4</v>
      </c>
      <c r="D14" s="52">
        <f>'Womens Leaderboard Round 2'!D10</f>
        <v>6</v>
      </c>
      <c r="E14" s="52">
        <f>'Womens Leaderboard Round 2'!E10</f>
        <v>4</v>
      </c>
      <c r="F14" s="52">
        <f>'Womens Leaderboard Round 2'!F10</f>
        <v>5</v>
      </c>
      <c r="G14" s="52">
        <f>'Womens Leaderboard Round 2'!G10</f>
        <v>6</v>
      </c>
      <c r="H14" s="52">
        <f>'Womens Leaderboard Round 2'!H10</f>
        <v>7</v>
      </c>
      <c r="I14" s="52">
        <f>'Womens Leaderboard Round 2'!I10</f>
        <v>4</v>
      </c>
      <c r="J14" s="52">
        <f>'Womens Leaderboard Round 2'!J10</f>
        <v>4</v>
      </c>
      <c r="K14" s="52">
        <f>'Womens Leaderboard Round 2'!K10</f>
        <v>5</v>
      </c>
      <c r="L14" s="52">
        <f>'Womens Leaderboard Round 2'!L10</f>
        <v>45</v>
      </c>
      <c r="M14" s="52">
        <f>'Womens Leaderboard Round 2'!M10</f>
        <v>7</v>
      </c>
      <c r="N14" s="52">
        <f>'Womens Leaderboard Round 2'!N10</f>
        <v>6</v>
      </c>
      <c r="O14" s="52">
        <f>'Womens Leaderboard Round 2'!O10</f>
        <v>4</v>
      </c>
      <c r="P14" s="52">
        <f>'Womens Leaderboard Round 2'!P10</f>
        <v>5</v>
      </c>
      <c r="Q14" s="52">
        <f>'Womens Leaderboard Round 2'!Q10</f>
        <v>6</v>
      </c>
      <c r="R14" s="52">
        <f>'Womens Leaderboard Round 2'!R10</f>
        <v>4</v>
      </c>
      <c r="S14" s="52">
        <f>'Womens Leaderboard Round 2'!S10</f>
        <v>5</v>
      </c>
      <c r="T14" s="52">
        <f>'Womens Leaderboard Round 2'!T10</f>
        <v>2</v>
      </c>
      <c r="U14" s="52">
        <f>'Womens Leaderboard Round 2'!U10</f>
        <v>5</v>
      </c>
      <c r="V14" s="52">
        <f>'Womens Leaderboard Round 2'!V10</f>
        <v>44</v>
      </c>
      <c r="W14" s="52">
        <f>'Womens Leaderboard Round 2'!W10</f>
        <v>89</v>
      </c>
      <c r="X14" s="52">
        <v>87.0</v>
      </c>
      <c r="Y14" s="52">
        <v>89.0</v>
      </c>
      <c r="AA14" s="51">
        <f t="shared" si="1"/>
        <v>176</v>
      </c>
      <c r="AB14" s="51">
        <f t="shared" si="2"/>
        <v>34</v>
      </c>
    </row>
    <row r="15">
      <c r="A15" s="54">
        <f>'Womens Leaderboard Round 1'!A15</f>
        <v>13</v>
      </c>
      <c r="B15" s="52" t="str">
        <f>'Womens Leaderboard Round 1'!B24</f>
        <v>Emily Grosjesk</v>
      </c>
      <c r="C15" s="52">
        <f>'Womens Leaderboard Round 2'!C24</f>
        <v>5</v>
      </c>
      <c r="D15" s="52">
        <f>'Womens Leaderboard Round 2'!D24</f>
        <v>6</v>
      </c>
      <c r="E15" s="52">
        <f>'Womens Leaderboard Round 2'!E24</f>
        <v>3</v>
      </c>
      <c r="F15" s="52">
        <f>'Womens Leaderboard Round 2'!F24</f>
        <v>6</v>
      </c>
      <c r="G15" s="52">
        <f>'Womens Leaderboard Round 2'!G24</f>
        <v>5</v>
      </c>
      <c r="H15" s="52">
        <f>'Womens Leaderboard Round 2'!H24</f>
        <v>4</v>
      </c>
      <c r="I15" s="52">
        <f>'Womens Leaderboard Round 2'!I24</f>
        <v>3</v>
      </c>
      <c r="J15" s="52">
        <f>'Womens Leaderboard Round 2'!J24</f>
        <v>5</v>
      </c>
      <c r="K15" s="52">
        <f>'Womens Leaderboard Round 2'!K24</f>
        <v>6</v>
      </c>
      <c r="L15" s="52">
        <f>'Womens Leaderboard Round 2'!L24</f>
        <v>43</v>
      </c>
      <c r="M15" s="52">
        <f>'Womens Leaderboard Round 2'!M24</f>
        <v>6</v>
      </c>
      <c r="N15" s="52">
        <f>'Womens Leaderboard Round 2'!N24</f>
        <v>5</v>
      </c>
      <c r="O15" s="52">
        <f>'Womens Leaderboard Round 2'!O24</f>
        <v>5</v>
      </c>
      <c r="P15" s="52">
        <f>'Womens Leaderboard Round 2'!P24</f>
        <v>3</v>
      </c>
      <c r="Q15" s="52">
        <f>'Womens Leaderboard Round 2'!Q24</f>
        <v>5</v>
      </c>
      <c r="R15" s="52">
        <f>'Womens Leaderboard Round 2'!R24</f>
        <v>6</v>
      </c>
      <c r="S15" s="52">
        <f>'Womens Leaderboard Round 2'!S24</f>
        <v>8</v>
      </c>
      <c r="T15" s="52">
        <f>'Womens Leaderboard Round 2'!T24</f>
        <v>4</v>
      </c>
      <c r="U15" s="52">
        <f>'Womens Leaderboard Round 2'!U24</f>
        <v>4</v>
      </c>
      <c r="V15" s="52">
        <f>'Womens Leaderboard Round 2'!V24</f>
        <v>46</v>
      </c>
      <c r="W15" s="52">
        <f>'Womens Leaderboard Round 2'!W24</f>
        <v>89</v>
      </c>
      <c r="X15" s="52">
        <v>87.0</v>
      </c>
      <c r="Y15" s="52">
        <v>89.0</v>
      </c>
      <c r="AA15" s="51">
        <f t="shared" si="1"/>
        <v>176</v>
      </c>
      <c r="AB15" s="51">
        <f t="shared" si="2"/>
        <v>34</v>
      </c>
    </row>
    <row r="16">
      <c r="A16" s="54">
        <f>'Womens Leaderboard Round 1'!A16</f>
        <v>14</v>
      </c>
      <c r="B16" s="52" t="str">
        <f>'Womens Leaderboard Round 1'!B9</f>
        <v>Abbie Miller</v>
      </c>
      <c r="C16" s="52">
        <f>'Womens Leaderboard Round 2'!C9</f>
        <v>5</v>
      </c>
      <c r="D16" s="52">
        <f>'Womens Leaderboard Round 2'!D9</f>
        <v>8</v>
      </c>
      <c r="E16" s="52">
        <f>'Womens Leaderboard Round 2'!E9</f>
        <v>2</v>
      </c>
      <c r="F16" s="52">
        <f>'Womens Leaderboard Round 2'!F9</f>
        <v>4</v>
      </c>
      <c r="G16" s="52">
        <f>'Womens Leaderboard Round 2'!G9</f>
        <v>5</v>
      </c>
      <c r="H16" s="52">
        <f>'Womens Leaderboard Round 2'!H9</f>
        <v>6</v>
      </c>
      <c r="I16" s="52">
        <f>'Womens Leaderboard Round 2'!I9</f>
        <v>5</v>
      </c>
      <c r="J16" s="52">
        <f>'Womens Leaderboard Round 2'!J9</f>
        <v>5</v>
      </c>
      <c r="K16" s="52">
        <f>'Womens Leaderboard Round 2'!K9</f>
        <v>5</v>
      </c>
      <c r="L16" s="52">
        <f>'Womens Leaderboard Round 2'!L9</f>
        <v>45</v>
      </c>
      <c r="M16" s="52">
        <f>'Womens Leaderboard Round 2'!M9</f>
        <v>5</v>
      </c>
      <c r="N16" s="52">
        <f>'Womens Leaderboard Round 2'!N9</f>
        <v>6</v>
      </c>
      <c r="O16" s="52">
        <f>'Womens Leaderboard Round 2'!O9</f>
        <v>4</v>
      </c>
      <c r="P16" s="52">
        <f>'Womens Leaderboard Round 2'!P9</f>
        <v>4</v>
      </c>
      <c r="Q16" s="52">
        <f>'Womens Leaderboard Round 2'!Q9</f>
        <v>5</v>
      </c>
      <c r="R16" s="52">
        <f>'Womens Leaderboard Round 2'!R9</f>
        <v>4</v>
      </c>
      <c r="S16" s="52">
        <f>'Womens Leaderboard Round 2'!S9</f>
        <v>5</v>
      </c>
      <c r="T16" s="52">
        <f>'Womens Leaderboard Round 2'!T9</f>
        <v>4</v>
      </c>
      <c r="U16" s="52">
        <f>'Womens Leaderboard Round 2'!U9</f>
        <v>6</v>
      </c>
      <c r="V16" s="52">
        <f>'Womens Leaderboard Round 2'!V9</f>
        <v>43</v>
      </c>
      <c r="W16" s="52">
        <f>'Womens Leaderboard Round 2'!W9</f>
        <v>88</v>
      </c>
      <c r="X16" s="52">
        <v>88.0</v>
      </c>
      <c r="Y16" s="52">
        <v>88.0</v>
      </c>
      <c r="AA16" s="51">
        <f t="shared" si="1"/>
        <v>176</v>
      </c>
      <c r="AB16" s="51">
        <f t="shared" si="2"/>
        <v>34</v>
      </c>
    </row>
    <row r="17">
      <c r="A17" s="54">
        <f>'Womens Leaderboard Round 1'!A17</f>
        <v>15</v>
      </c>
      <c r="B17" s="52" t="str">
        <f>'Womens Leaderboard Round 1'!B19</f>
        <v>Emily Knoche</v>
      </c>
      <c r="C17" s="52">
        <f>'Womens Leaderboard Round 2'!C19</f>
        <v>5</v>
      </c>
      <c r="D17" s="52">
        <f>'Womens Leaderboard Round 2'!D19</f>
        <v>6</v>
      </c>
      <c r="E17" s="52">
        <f>'Womens Leaderboard Round 2'!E19</f>
        <v>3</v>
      </c>
      <c r="F17" s="52">
        <f>'Womens Leaderboard Round 2'!F19</f>
        <v>5</v>
      </c>
      <c r="G17" s="52">
        <f>'Womens Leaderboard Round 2'!G19</f>
        <v>8</v>
      </c>
      <c r="H17" s="52">
        <f>'Womens Leaderboard Round 2'!H19</f>
        <v>4</v>
      </c>
      <c r="I17" s="52">
        <f>'Womens Leaderboard Round 2'!I19</f>
        <v>3</v>
      </c>
      <c r="J17" s="52">
        <f>'Womens Leaderboard Round 2'!J19</f>
        <v>6</v>
      </c>
      <c r="K17" s="52">
        <f>'Womens Leaderboard Round 2'!K19</f>
        <v>7</v>
      </c>
      <c r="L17" s="52">
        <f>'Womens Leaderboard Round 2'!L19</f>
        <v>47</v>
      </c>
      <c r="M17" s="52">
        <f>'Womens Leaderboard Round 2'!M19</f>
        <v>7</v>
      </c>
      <c r="N17" s="52">
        <f>'Womens Leaderboard Round 2'!N19</f>
        <v>8</v>
      </c>
      <c r="O17" s="52">
        <f>'Womens Leaderboard Round 2'!O19</f>
        <v>4</v>
      </c>
      <c r="P17" s="52">
        <f>'Womens Leaderboard Round 2'!P19</f>
        <v>4</v>
      </c>
      <c r="Q17" s="52">
        <f>'Womens Leaderboard Round 2'!Q19</f>
        <v>5</v>
      </c>
      <c r="R17" s="52">
        <f>'Womens Leaderboard Round 2'!R19</f>
        <v>5</v>
      </c>
      <c r="S17" s="52">
        <f>'Womens Leaderboard Round 2'!S19</f>
        <v>5</v>
      </c>
      <c r="T17" s="52">
        <f>'Womens Leaderboard Round 2'!T19</f>
        <v>4</v>
      </c>
      <c r="U17" s="52">
        <f>'Womens Leaderboard Round 2'!U19</f>
        <v>4</v>
      </c>
      <c r="V17" s="52">
        <f>'Womens Leaderboard Round 2'!V19</f>
        <v>46</v>
      </c>
      <c r="W17" s="52">
        <f>'Womens Leaderboard Round 2'!W19</f>
        <v>93</v>
      </c>
      <c r="X17" s="52">
        <v>84.0</v>
      </c>
      <c r="Y17" s="52">
        <v>93.0</v>
      </c>
      <c r="AA17" s="51">
        <f t="shared" si="1"/>
        <v>177</v>
      </c>
      <c r="AB17" s="51">
        <f t="shared" si="2"/>
        <v>35</v>
      </c>
    </row>
    <row r="18">
      <c r="A18" s="54">
        <f>'Womens Leaderboard Round 1'!A18</f>
        <v>16</v>
      </c>
      <c r="B18" s="52" t="str">
        <f>'Womens Leaderboard Round 1'!B6</f>
        <v>Nevaeh Figueroa</v>
      </c>
      <c r="C18" s="52">
        <f>'Womens Leaderboard Round 2'!C6</f>
        <v>5</v>
      </c>
      <c r="D18" s="52">
        <f>'Womens Leaderboard Round 2'!D6</f>
        <v>5</v>
      </c>
      <c r="E18" s="52">
        <f>'Womens Leaderboard Round 2'!E6</f>
        <v>4</v>
      </c>
      <c r="F18" s="52">
        <f>'Womens Leaderboard Round 2'!F6</f>
        <v>9</v>
      </c>
      <c r="G18" s="52">
        <f>'Womens Leaderboard Round 2'!G6</f>
        <v>8</v>
      </c>
      <c r="H18" s="52">
        <f>'Womens Leaderboard Round 2'!H6</f>
        <v>4</v>
      </c>
      <c r="I18" s="52">
        <f>'Womens Leaderboard Round 2'!I6</f>
        <v>3</v>
      </c>
      <c r="J18" s="52">
        <f>'Womens Leaderboard Round 2'!J6</f>
        <v>4</v>
      </c>
      <c r="K18" s="52">
        <f>'Womens Leaderboard Round 2'!K6</f>
        <v>4</v>
      </c>
      <c r="L18" s="52">
        <f>'Womens Leaderboard Round 2'!L6</f>
        <v>46</v>
      </c>
      <c r="M18" s="52">
        <f>'Womens Leaderboard Round 2'!M6</f>
        <v>7</v>
      </c>
      <c r="N18" s="52">
        <f>'Womens Leaderboard Round 2'!N6</f>
        <v>5</v>
      </c>
      <c r="O18" s="52">
        <f>'Womens Leaderboard Round 2'!O6</f>
        <v>5</v>
      </c>
      <c r="P18" s="52">
        <f>'Womens Leaderboard Round 2'!P6</f>
        <v>3</v>
      </c>
      <c r="Q18" s="52">
        <f>'Womens Leaderboard Round 2'!Q6</f>
        <v>4</v>
      </c>
      <c r="R18" s="52">
        <f>'Womens Leaderboard Round 2'!R6</f>
        <v>4</v>
      </c>
      <c r="S18" s="52">
        <f>'Womens Leaderboard Round 2'!S6</f>
        <v>5</v>
      </c>
      <c r="T18" s="52">
        <f>'Womens Leaderboard Round 2'!T6</f>
        <v>4</v>
      </c>
      <c r="U18" s="52">
        <f>'Womens Leaderboard Round 2'!U6</f>
        <v>6</v>
      </c>
      <c r="V18" s="52">
        <f>'Womens Leaderboard Round 2'!V6</f>
        <v>43</v>
      </c>
      <c r="W18" s="52">
        <f>'Womens Leaderboard Round 2'!W6</f>
        <v>89</v>
      </c>
      <c r="X18" s="52">
        <v>88.0</v>
      </c>
      <c r="Y18" s="52">
        <v>89.0</v>
      </c>
      <c r="AA18" s="51">
        <f t="shared" si="1"/>
        <v>177</v>
      </c>
      <c r="AB18" s="51">
        <f t="shared" si="2"/>
        <v>35</v>
      </c>
    </row>
    <row r="19">
      <c r="A19" s="54">
        <f>'Womens Leaderboard Round 1'!A19</f>
        <v>17</v>
      </c>
      <c r="B19" s="52" t="str">
        <f>'Womens Leaderboard Round 1'!B3</f>
        <v>Rachel Bostwick</v>
      </c>
      <c r="C19" s="52">
        <f>'Womens Leaderboard Round 2'!C3</f>
        <v>4</v>
      </c>
      <c r="D19" s="52">
        <f>'Womens Leaderboard Round 2'!D3</f>
        <v>6</v>
      </c>
      <c r="E19" s="52">
        <f>'Womens Leaderboard Round 2'!E3</f>
        <v>3</v>
      </c>
      <c r="F19" s="52">
        <f>'Womens Leaderboard Round 2'!F3</f>
        <v>5</v>
      </c>
      <c r="G19" s="52">
        <f>'Womens Leaderboard Round 2'!G3</f>
        <v>5</v>
      </c>
      <c r="H19" s="52">
        <f>'Womens Leaderboard Round 2'!H3</f>
        <v>5</v>
      </c>
      <c r="I19" s="52">
        <f>'Womens Leaderboard Round 2'!I3</f>
        <v>5</v>
      </c>
      <c r="J19" s="52">
        <f>'Womens Leaderboard Round 2'!J3</f>
        <v>3</v>
      </c>
      <c r="K19" s="52">
        <f>'Womens Leaderboard Round 2'!K3</f>
        <v>6</v>
      </c>
      <c r="L19" s="52">
        <f>'Womens Leaderboard Round 2'!L3</f>
        <v>42</v>
      </c>
      <c r="M19" s="52">
        <f>'Womens Leaderboard Round 2'!M3</f>
        <v>6</v>
      </c>
      <c r="N19" s="52">
        <f>'Womens Leaderboard Round 2'!N3</f>
        <v>6</v>
      </c>
      <c r="O19" s="52">
        <f>'Womens Leaderboard Round 2'!O3</f>
        <v>5</v>
      </c>
      <c r="P19" s="52">
        <f>'Womens Leaderboard Round 2'!P3</f>
        <v>5</v>
      </c>
      <c r="Q19" s="52">
        <f>'Womens Leaderboard Round 2'!Q3</f>
        <v>5</v>
      </c>
      <c r="R19" s="52">
        <f>'Womens Leaderboard Round 2'!R3</f>
        <v>4</v>
      </c>
      <c r="S19" s="52">
        <f>'Womens Leaderboard Round 2'!S3</f>
        <v>9</v>
      </c>
      <c r="T19" s="52">
        <f>'Womens Leaderboard Round 2'!T3</f>
        <v>4</v>
      </c>
      <c r="U19" s="52">
        <f>'Womens Leaderboard Round 2'!U3</f>
        <v>5</v>
      </c>
      <c r="V19" s="52">
        <f>'Womens Leaderboard Round 2'!V3</f>
        <v>49</v>
      </c>
      <c r="W19" s="52">
        <f>'Womens Leaderboard Round 2'!W3</f>
        <v>91</v>
      </c>
      <c r="X19" s="52">
        <v>87.0</v>
      </c>
      <c r="Y19" s="52">
        <v>91.0</v>
      </c>
      <c r="AA19" s="51">
        <f t="shared" si="1"/>
        <v>178</v>
      </c>
      <c r="AB19" s="51">
        <f t="shared" si="2"/>
        <v>36</v>
      </c>
    </row>
    <row r="20">
      <c r="A20" s="54">
        <f>'Womens Leaderboard Round 1'!A20</f>
        <v>18</v>
      </c>
      <c r="B20" s="52" t="str">
        <f>'Womens Leaderboard Round 1'!B28</f>
        <v>GG Rogers </v>
      </c>
      <c r="C20" s="52">
        <f>'Womens Leaderboard Round 2'!C28</f>
        <v>5</v>
      </c>
      <c r="D20" s="52">
        <f>'Womens Leaderboard Round 2'!D28</f>
        <v>7</v>
      </c>
      <c r="E20" s="52">
        <f>'Womens Leaderboard Round 2'!E28</f>
        <v>3</v>
      </c>
      <c r="F20" s="52">
        <f>'Womens Leaderboard Round 2'!F28</f>
        <v>7</v>
      </c>
      <c r="G20" s="52">
        <f>'Womens Leaderboard Round 2'!G28</f>
        <v>5</v>
      </c>
      <c r="H20" s="52">
        <f>'Womens Leaderboard Round 2'!H28</f>
        <v>4</v>
      </c>
      <c r="I20" s="52">
        <f>'Womens Leaderboard Round 2'!I28</f>
        <v>5</v>
      </c>
      <c r="J20" s="52">
        <f>'Womens Leaderboard Round 2'!J28</f>
        <v>6</v>
      </c>
      <c r="K20" s="52">
        <f>'Womens Leaderboard Round 2'!K28</f>
        <v>3</v>
      </c>
      <c r="L20" s="52">
        <f>'Womens Leaderboard Round 2'!L28</f>
        <v>45</v>
      </c>
      <c r="M20" s="52">
        <f>'Womens Leaderboard Round 2'!M28</f>
        <v>8</v>
      </c>
      <c r="N20" s="52">
        <f>'Womens Leaderboard Round 2'!N28</f>
        <v>5</v>
      </c>
      <c r="O20" s="52">
        <f>'Womens Leaderboard Round 2'!O28</f>
        <v>4</v>
      </c>
      <c r="P20" s="52">
        <f>'Womens Leaderboard Round 2'!P28</f>
        <v>4</v>
      </c>
      <c r="Q20" s="52">
        <f>'Womens Leaderboard Round 2'!Q28</f>
        <v>3</v>
      </c>
      <c r="R20" s="52">
        <f>'Womens Leaderboard Round 2'!R28</f>
        <v>4</v>
      </c>
      <c r="S20" s="52">
        <f>'Womens Leaderboard Round 2'!S28</f>
        <v>8</v>
      </c>
      <c r="T20" s="52">
        <f>'Womens Leaderboard Round 2'!T28</f>
        <v>3</v>
      </c>
      <c r="U20" s="52">
        <f>'Womens Leaderboard Round 2'!U28</f>
        <v>5</v>
      </c>
      <c r="V20" s="52">
        <f>'Womens Leaderboard Round 2'!V28</f>
        <v>44</v>
      </c>
      <c r="W20" s="52">
        <f>'Womens Leaderboard Round 2'!W28</f>
        <v>89</v>
      </c>
      <c r="X20" s="52">
        <v>89.0</v>
      </c>
      <c r="Y20" s="52">
        <v>89.0</v>
      </c>
      <c r="AA20" s="51">
        <f t="shared" si="1"/>
        <v>178</v>
      </c>
      <c r="AB20" s="51">
        <f t="shared" si="2"/>
        <v>36</v>
      </c>
    </row>
    <row r="21">
      <c r="A21" s="54">
        <f>'Womens Leaderboard Round 1'!A21</f>
        <v>19</v>
      </c>
      <c r="B21" s="52" t="str">
        <f>'Womens Leaderboard Round 1'!B40</f>
        <v>Katie Barnett</v>
      </c>
      <c r="C21" s="52">
        <f>'Womens Leaderboard Round 2'!C40</f>
        <v>5</v>
      </c>
      <c r="D21" s="52">
        <f>'Womens Leaderboard Round 2'!D40</f>
        <v>6</v>
      </c>
      <c r="E21" s="52">
        <f>'Womens Leaderboard Round 2'!E40</f>
        <v>5</v>
      </c>
      <c r="F21" s="52">
        <f>'Womens Leaderboard Round 2'!F40</f>
        <v>6</v>
      </c>
      <c r="G21" s="52">
        <f>'Womens Leaderboard Round 2'!G40</f>
        <v>4</v>
      </c>
      <c r="H21" s="52">
        <f>'Womens Leaderboard Round 2'!H40</f>
        <v>6</v>
      </c>
      <c r="I21" s="52">
        <f>'Womens Leaderboard Round 2'!I40</f>
        <v>4</v>
      </c>
      <c r="J21" s="52">
        <f>'Womens Leaderboard Round 2'!J40</f>
        <v>4</v>
      </c>
      <c r="K21" s="52">
        <f>'Womens Leaderboard Round 2'!K40</f>
        <v>6</v>
      </c>
      <c r="L21" s="52">
        <f>'Womens Leaderboard Round 2'!L40</f>
        <v>46</v>
      </c>
      <c r="M21" s="52">
        <f>'Womens Leaderboard Round 2'!M40</f>
        <v>7</v>
      </c>
      <c r="N21" s="52">
        <f>'Womens Leaderboard Round 2'!N40</f>
        <v>4</v>
      </c>
      <c r="O21" s="52">
        <f>'Womens Leaderboard Round 2'!O40</f>
        <v>5</v>
      </c>
      <c r="P21" s="52">
        <f>'Womens Leaderboard Round 2'!P40</f>
        <v>7</v>
      </c>
      <c r="Q21" s="52">
        <f>'Womens Leaderboard Round 2'!Q40</f>
        <v>4</v>
      </c>
      <c r="R21" s="52">
        <f>'Womens Leaderboard Round 2'!R40</f>
        <v>3</v>
      </c>
      <c r="S21" s="52">
        <f>'Womens Leaderboard Round 2'!S40</f>
        <v>6</v>
      </c>
      <c r="T21" s="52">
        <f>'Womens Leaderboard Round 2'!T40</f>
        <v>3</v>
      </c>
      <c r="U21" s="52">
        <f>'Womens Leaderboard Round 2'!U40</f>
        <v>4</v>
      </c>
      <c r="V21" s="52">
        <f>'Womens Leaderboard Round 2'!V40</f>
        <v>43</v>
      </c>
      <c r="W21" s="52">
        <f>'Womens Leaderboard Round 2'!W40</f>
        <v>89</v>
      </c>
      <c r="X21" s="52">
        <v>89.0</v>
      </c>
      <c r="Y21" s="52">
        <v>89.0</v>
      </c>
      <c r="AA21" s="51">
        <f t="shared" si="1"/>
        <v>178</v>
      </c>
      <c r="AB21" s="51">
        <f t="shared" si="2"/>
        <v>36</v>
      </c>
    </row>
    <row r="22">
      <c r="A22" s="54">
        <f>'Womens Leaderboard Round 1'!A22</f>
        <v>20</v>
      </c>
      <c r="B22" s="52" t="str">
        <f>'Womens Leaderboard Round 1'!B12</f>
        <v>Lindsey Belnap</v>
      </c>
      <c r="C22" s="52">
        <f>'Womens Leaderboard Round 2'!C12</f>
        <v>5</v>
      </c>
      <c r="D22" s="52">
        <f>'Womens Leaderboard Round 2'!D12</f>
        <v>5</v>
      </c>
      <c r="E22" s="52">
        <f>'Womens Leaderboard Round 2'!E12</f>
        <v>3</v>
      </c>
      <c r="F22" s="52">
        <f>'Womens Leaderboard Round 2'!F12</f>
        <v>6</v>
      </c>
      <c r="G22" s="52">
        <f>'Womens Leaderboard Round 2'!G12</f>
        <v>6</v>
      </c>
      <c r="H22" s="52">
        <f>'Womens Leaderboard Round 2'!H12</f>
        <v>5</v>
      </c>
      <c r="I22" s="52">
        <f>'Womens Leaderboard Round 2'!I12</f>
        <v>3</v>
      </c>
      <c r="J22" s="52">
        <f>'Womens Leaderboard Round 2'!J12</f>
        <v>4</v>
      </c>
      <c r="K22" s="52">
        <f>'Womens Leaderboard Round 2'!K12</f>
        <v>5</v>
      </c>
      <c r="L22" s="52">
        <f>'Womens Leaderboard Round 2'!L12</f>
        <v>42</v>
      </c>
      <c r="M22" s="52">
        <f>'Womens Leaderboard Round 2'!M12</f>
        <v>7</v>
      </c>
      <c r="N22" s="52">
        <f>'Womens Leaderboard Round 2'!N12</f>
        <v>6</v>
      </c>
      <c r="O22" s="52">
        <f>'Womens Leaderboard Round 2'!O12</f>
        <v>5</v>
      </c>
      <c r="P22" s="52">
        <f>'Womens Leaderboard Round 2'!P12</f>
        <v>4</v>
      </c>
      <c r="Q22" s="52">
        <f>'Womens Leaderboard Round 2'!Q12</f>
        <v>4</v>
      </c>
      <c r="R22" s="52">
        <f>'Womens Leaderboard Round 2'!R12</f>
        <v>5</v>
      </c>
      <c r="S22" s="52">
        <f>'Womens Leaderboard Round 2'!S12</f>
        <v>5</v>
      </c>
      <c r="T22" s="52">
        <f>'Womens Leaderboard Round 2'!T12</f>
        <v>3</v>
      </c>
      <c r="U22" s="52">
        <f>'Womens Leaderboard Round 2'!U12</f>
        <v>5</v>
      </c>
      <c r="V22" s="52">
        <f>'Womens Leaderboard Round 2'!V12</f>
        <v>44</v>
      </c>
      <c r="W22" s="52">
        <f>'Womens Leaderboard Round 2'!W12</f>
        <v>86</v>
      </c>
      <c r="X22" s="52">
        <v>92.0</v>
      </c>
      <c r="Y22" s="52">
        <v>86.0</v>
      </c>
      <c r="AA22" s="51">
        <f t="shared" si="1"/>
        <v>178</v>
      </c>
      <c r="AB22" s="51">
        <f t="shared" si="2"/>
        <v>36</v>
      </c>
    </row>
    <row r="23">
      <c r="A23" s="54">
        <f>'Womens Leaderboard Round 1'!A23</f>
        <v>21</v>
      </c>
      <c r="B23" s="52" t="str">
        <f>'Womens Leaderboard Round 1'!B44</f>
        <v>Jodi Keener</v>
      </c>
      <c r="C23" s="52">
        <f>'Womens Leaderboard Round 2'!C44</f>
        <v>4</v>
      </c>
      <c r="D23" s="52">
        <f>'Womens Leaderboard Round 2'!D44</f>
        <v>5</v>
      </c>
      <c r="E23" s="52">
        <f>'Womens Leaderboard Round 2'!E44</f>
        <v>3</v>
      </c>
      <c r="F23" s="52">
        <f>'Womens Leaderboard Round 2'!F44</f>
        <v>5</v>
      </c>
      <c r="G23" s="52">
        <f>'Womens Leaderboard Round 2'!G44</f>
        <v>5</v>
      </c>
      <c r="H23" s="52">
        <f>'Womens Leaderboard Round 2'!H44</f>
        <v>5</v>
      </c>
      <c r="I23" s="52">
        <f>'Womens Leaderboard Round 2'!I44</f>
        <v>5</v>
      </c>
      <c r="J23" s="52">
        <f>'Womens Leaderboard Round 2'!J44</f>
        <v>4</v>
      </c>
      <c r="K23" s="52">
        <f>'Womens Leaderboard Round 2'!K44</f>
        <v>4</v>
      </c>
      <c r="L23" s="52">
        <f>'Womens Leaderboard Round 2'!L44</f>
        <v>40</v>
      </c>
      <c r="M23" s="52">
        <f>'Womens Leaderboard Round 2'!M44</f>
        <v>7</v>
      </c>
      <c r="N23" s="52">
        <f>'Womens Leaderboard Round 2'!N44</f>
        <v>5</v>
      </c>
      <c r="O23" s="52">
        <f>'Womens Leaderboard Round 2'!O44</f>
        <v>6</v>
      </c>
      <c r="P23" s="52">
        <f>'Womens Leaderboard Round 2'!P44</f>
        <v>5</v>
      </c>
      <c r="Q23" s="52">
        <f>'Womens Leaderboard Round 2'!Q44</f>
        <v>4</v>
      </c>
      <c r="R23" s="52">
        <f>'Womens Leaderboard Round 2'!R44</f>
        <v>5</v>
      </c>
      <c r="S23" s="52">
        <f>'Womens Leaderboard Round 2'!S44</f>
        <v>7</v>
      </c>
      <c r="T23" s="52">
        <f>'Womens Leaderboard Round 2'!T44</f>
        <v>4</v>
      </c>
      <c r="U23" s="52">
        <f>'Womens Leaderboard Round 2'!U44</f>
        <v>7</v>
      </c>
      <c r="V23" s="52">
        <f>'Womens Leaderboard Round 2'!V44</f>
        <v>50</v>
      </c>
      <c r="W23" s="52">
        <f>'Womens Leaderboard Round 2'!W44</f>
        <v>90</v>
      </c>
      <c r="X23" s="52">
        <v>89.0</v>
      </c>
      <c r="Y23" s="52">
        <v>90.0</v>
      </c>
      <c r="AA23" s="51">
        <f t="shared" si="1"/>
        <v>179</v>
      </c>
      <c r="AB23" s="51">
        <f t="shared" si="2"/>
        <v>37</v>
      </c>
    </row>
    <row r="24">
      <c r="A24" s="54">
        <f>'Womens Leaderboard Round 1'!A24</f>
        <v>22</v>
      </c>
      <c r="B24" s="52" t="str">
        <f>'Womens Leaderboard Round 1'!B27</f>
        <v>Hannah Matrisch</v>
      </c>
      <c r="C24" s="52">
        <f>'Womens Leaderboard Round 2'!C27</f>
        <v>4</v>
      </c>
      <c r="D24" s="52">
        <f>'Womens Leaderboard Round 2'!D27</f>
        <v>8</v>
      </c>
      <c r="E24" s="52">
        <f>'Womens Leaderboard Round 2'!E27</f>
        <v>4</v>
      </c>
      <c r="F24" s="52">
        <f>'Womens Leaderboard Round 2'!F27</f>
        <v>5</v>
      </c>
      <c r="G24" s="52">
        <f>'Womens Leaderboard Round 2'!G27</f>
        <v>6</v>
      </c>
      <c r="H24" s="52">
        <f>'Womens Leaderboard Round 2'!H27</f>
        <v>3</v>
      </c>
      <c r="I24" s="52">
        <f>'Womens Leaderboard Round 2'!I27</f>
        <v>4</v>
      </c>
      <c r="J24" s="52">
        <f>'Womens Leaderboard Round 2'!J27</f>
        <v>5</v>
      </c>
      <c r="K24" s="52">
        <f>'Womens Leaderboard Round 2'!K27</f>
        <v>4</v>
      </c>
      <c r="L24" s="52">
        <f>'Womens Leaderboard Round 2'!L27</f>
        <v>43</v>
      </c>
      <c r="M24" s="52">
        <f>'Womens Leaderboard Round 2'!M27</f>
        <v>9</v>
      </c>
      <c r="N24" s="52">
        <f>'Womens Leaderboard Round 2'!N27</f>
        <v>5</v>
      </c>
      <c r="O24" s="52">
        <f>'Womens Leaderboard Round 2'!O27</f>
        <v>4</v>
      </c>
      <c r="P24" s="52">
        <f>'Womens Leaderboard Round 2'!P27</f>
        <v>3</v>
      </c>
      <c r="Q24" s="52">
        <f>'Womens Leaderboard Round 2'!Q27</f>
        <v>4</v>
      </c>
      <c r="R24" s="52">
        <f>'Womens Leaderboard Round 2'!R27</f>
        <v>3</v>
      </c>
      <c r="S24" s="52">
        <f>'Womens Leaderboard Round 2'!S27</f>
        <v>7</v>
      </c>
      <c r="T24" s="52">
        <f>'Womens Leaderboard Round 2'!T27</f>
        <v>4</v>
      </c>
      <c r="U24" s="52">
        <f>'Womens Leaderboard Round 2'!U27</f>
        <v>5</v>
      </c>
      <c r="V24" s="52">
        <f>'Womens Leaderboard Round 2'!V27</f>
        <v>44</v>
      </c>
      <c r="W24" s="52">
        <f>'Womens Leaderboard Round 2'!W27</f>
        <v>87</v>
      </c>
      <c r="X24" s="52">
        <v>92.0</v>
      </c>
      <c r="Y24" s="52">
        <v>87.0</v>
      </c>
      <c r="AA24" s="51">
        <f t="shared" si="1"/>
        <v>179</v>
      </c>
      <c r="AB24" s="51">
        <f t="shared" si="2"/>
        <v>37</v>
      </c>
    </row>
    <row r="25">
      <c r="A25" s="54">
        <f>'Womens Leaderboard Round 1'!A25</f>
        <v>23</v>
      </c>
      <c r="B25" s="52" t="str">
        <f>'Womens Leaderboard Round 1'!B15</f>
        <v>Libby Douma</v>
      </c>
      <c r="C25" s="52">
        <f>'Womens Leaderboard Round 2'!C15</f>
        <v>5</v>
      </c>
      <c r="D25" s="52">
        <f>'Womens Leaderboard Round 2'!D15</f>
        <v>5</v>
      </c>
      <c r="E25" s="52">
        <f>'Womens Leaderboard Round 2'!E15</f>
        <v>2</v>
      </c>
      <c r="F25" s="52">
        <f>'Womens Leaderboard Round 2'!F15</f>
        <v>4</v>
      </c>
      <c r="G25" s="52">
        <f>'Womens Leaderboard Round 2'!G15</f>
        <v>5</v>
      </c>
      <c r="H25" s="52">
        <f>'Womens Leaderboard Round 2'!H15</f>
        <v>5</v>
      </c>
      <c r="I25" s="52">
        <f>'Womens Leaderboard Round 2'!I15</f>
        <v>4</v>
      </c>
      <c r="J25" s="52">
        <f>'Womens Leaderboard Round 2'!J15</f>
        <v>5</v>
      </c>
      <c r="K25" s="52">
        <f>'Womens Leaderboard Round 2'!K15</f>
        <v>6</v>
      </c>
      <c r="L25" s="52">
        <f>'Womens Leaderboard Round 2'!L15</f>
        <v>41</v>
      </c>
      <c r="M25" s="52">
        <f>'Womens Leaderboard Round 2'!M15</f>
        <v>7</v>
      </c>
      <c r="N25" s="52">
        <f>'Womens Leaderboard Round 2'!N15</f>
        <v>6</v>
      </c>
      <c r="O25" s="52">
        <f>'Womens Leaderboard Round 2'!O15</f>
        <v>5</v>
      </c>
      <c r="P25" s="52">
        <f>'Womens Leaderboard Round 2'!P15</f>
        <v>4</v>
      </c>
      <c r="Q25" s="52">
        <f>'Womens Leaderboard Round 2'!Q15</f>
        <v>5</v>
      </c>
      <c r="R25" s="52">
        <f>'Womens Leaderboard Round 2'!R15</f>
        <v>6</v>
      </c>
      <c r="S25" s="52">
        <f>'Womens Leaderboard Round 2'!S15</f>
        <v>7</v>
      </c>
      <c r="T25" s="52">
        <f>'Womens Leaderboard Round 2'!T15</f>
        <v>4</v>
      </c>
      <c r="U25" s="52">
        <f>'Womens Leaderboard Round 2'!U15</f>
        <v>6</v>
      </c>
      <c r="V25" s="52">
        <f>'Womens Leaderboard Round 2'!V15</f>
        <v>50</v>
      </c>
      <c r="W25" s="52">
        <f>'Womens Leaderboard Round 2'!W15</f>
        <v>91</v>
      </c>
      <c r="X25" s="52">
        <v>90.0</v>
      </c>
      <c r="Y25" s="52">
        <v>91.0</v>
      </c>
      <c r="AA25" s="51">
        <f t="shared" si="1"/>
        <v>181</v>
      </c>
      <c r="AB25" s="51">
        <f t="shared" si="2"/>
        <v>39</v>
      </c>
    </row>
    <row r="26">
      <c r="A26" s="54">
        <f>'Womens Leaderboard Round 1'!A26</f>
        <v>24</v>
      </c>
      <c r="B26" s="52" t="str">
        <f>'Womens Leaderboard Round 1'!B33</f>
        <v>Allie Hayden</v>
      </c>
      <c r="C26" s="52">
        <f>'Womens Leaderboard Round 2'!C33</f>
        <v>5</v>
      </c>
      <c r="D26" s="52">
        <f>'Womens Leaderboard Round 2'!D33</f>
        <v>7</v>
      </c>
      <c r="E26" s="52">
        <f>'Womens Leaderboard Round 2'!E33</f>
        <v>4</v>
      </c>
      <c r="F26" s="52">
        <f>'Womens Leaderboard Round 2'!F33</f>
        <v>5</v>
      </c>
      <c r="G26" s="52">
        <f>'Womens Leaderboard Round 2'!G33</f>
        <v>4</v>
      </c>
      <c r="H26" s="52">
        <f>'Womens Leaderboard Round 2'!H33</f>
        <v>5</v>
      </c>
      <c r="I26" s="52">
        <f>'Womens Leaderboard Round 2'!I33</f>
        <v>5</v>
      </c>
      <c r="J26" s="52">
        <f>'Womens Leaderboard Round 2'!J33</f>
        <v>4</v>
      </c>
      <c r="K26" s="52">
        <f>'Womens Leaderboard Round 2'!K33</f>
        <v>6</v>
      </c>
      <c r="L26" s="52">
        <f>'Womens Leaderboard Round 2'!L33</f>
        <v>45</v>
      </c>
      <c r="M26" s="52">
        <f>'Womens Leaderboard Round 2'!M33</f>
        <v>9</v>
      </c>
      <c r="N26" s="52">
        <f>'Womens Leaderboard Round 2'!N33</f>
        <v>6</v>
      </c>
      <c r="O26" s="52">
        <f>'Womens Leaderboard Round 2'!O33</f>
        <v>5</v>
      </c>
      <c r="P26" s="52">
        <f>'Womens Leaderboard Round 2'!P33</f>
        <v>6</v>
      </c>
      <c r="Q26" s="52">
        <f>'Womens Leaderboard Round 2'!Q33</f>
        <v>4</v>
      </c>
      <c r="R26" s="52">
        <f>'Womens Leaderboard Round 2'!R33</f>
        <v>4</v>
      </c>
      <c r="S26" s="52">
        <f>'Womens Leaderboard Round 2'!S33</f>
        <v>8</v>
      </c>
      <c r="T26" s="52">
        <f>'Womens Leaderboard Round 2'!T33</f>
        <v>3</v>
      </c>
      <c r="U26" s="52">
        <f>'Womens Leaderboard Round 2'!U33</f>
        <v>4</v>
      </c>
      <c r="V26" s="52">
        <f>'Womens Leaderboard Round 2'!V33</f>
        <v>49</v>
      </c>
      <c r="W26" s="52">
        <f>'Womens Leaderboard Round 2'!W33</f>
        <v>94</v>
      </c>
      <c r="X26" s="52">
        <v>90.0</v>
      </c>
      <c r="Y26" s="52">
        <v>94.0</v>
      </c>
      <c r="AA26" s="51">
        <f t="shared" si="1"/>
        <v>184</v>
      </c>
      <c r="AB26" s="51">
        <f t="shared" si="2"/>
        <v>42</v>
      </c>
    </row>
    <row r="27">
      <c r="A27" s="54">
        <f>'Womens Leaderboard Round 1'!A27</f>
        <v>25</v>
      </c>
      <c r="B27" s="52" t="str">
        <f>'Womens Leaderboard Round 1'!B7</f>
        <v>Julia Love</v>
      </c>
      <c r="C27" s="52">
        <f>'Womens Leaderboard Round 2'!C7</f>
        <v>5</v>
      </c>
      <c r="D27" s="52">
        <f>'Womens Leaderboard Round 2'!D7</f>
        <v>5</v>
      </c>
      <c r="E27" s="52">
        <f>'Womens Leaderboard Round 2'!E7</f>
        <v>4</v>
      </c>
      <c r="F27" s="52">
        <f>'Womens Leaderboard Round 2'!F7</f>
        <v>6</v>
      </c>
      <c r="G27" s="52">
        <f>'Womens Leaderboard Round 2'!G7</f>
        <v>5</v>
      </c>
      <c r="H27" s="52">
        <f>'Womens Leaderboard Round 2'!H7</f>
        <v>5</v>
      </c>
      <c r="I27" s="52">
        <f>'Womens Leaderboard Round 2'!I7</f>
        <v>5</v>
      </c>
      <c r="J27" s="52">
        <f>'Womens Leaderboard Round 2'!J7</f>
        <v>6</v>
      </c>
      <c r="K27" s="52">
        <f>'Womens Leaderboard Round 2'!K7</f>
        <v>6</v>
      </c>
      <c r="L27" s="52">
        <f>'Womens Leaderboard Round 2'!L7</f>
        <v>47</v>
      </c>
      <c r="M27" s="52">
        <f>'Womens Leaderboard Round 2'!M7</f>
        <v>6</v>
      </c>
      <c r="N27" s="52">
        <f>'Womens Leaderboard Round 2'!N7</f>
        <v>4</v>
      </c>
      <c r="O27" s="52">
        <f>'Womens Leaderboard Round 2'!O7</f>
        <v>7</v>
      </c>
      <c r="P27" s="52">
        <f>'Womens Leaderboard Round 2'!P7</f>
        <v>4</v>
      </c>
      <c r="Q27" s="52">
        <f>'Womens Leaderboard Round 2'!Q7</f>
        <v>4</v>
      </c>
      <c r="R27" s="52">
        <f>'Womens Leaderboard Round 2'!R7</f>
        <v>4</v>
      </c>
      <c r="S27" s="52">
        <f>'Womens Leaderboard Round 2'!S7</f>
        <v>7</v>
      </c>
      <c r="T27" s="52">
        <f>'Womens Leaderboard Round 2'!T7</f>
        <v>4</v>
      </c>
      <c r="U27" s="52">
        <f>'Womens Leaderboard Round 2'!U7</f>
        <v>7</v>
      </c>
      <c r="V27" s="52">
        <f>'Womens Leaderboard Round 2'!V7</f>
        <v>47</v>
      </c>
      <c r="W27" s="52">
        <f>'Womens Leaderboard Round 2'!W7</f>
        <v>94</v>
      </c>
      <c r="X27" s="52">
        <v>90.0</v>
      </c>
      <c r="Y27" s="52">
        <v>94.0</v>
      </c>
      <c r="AA27" s="51">
        <f t="shared" si="1"/>
        <v>184</v>
      </c>
      <c r="AB27" s="51">
        <f t="shared" si="2"/>
        <v>42</v>
      </c>
    </row>
    <row r="28">
      <c r="A28" s="54">
        <f>'Womens Leaderboard Round 1'!A28</f>
        <v>26</v>
      </c>
      <c r="B28" s="52" t="str">
        <f>'Womens Leaderboard Round 1'!B13</f>
        <v>Olivia Sorlie</v>
      </c>
      <c r="C28" s="52">
        <f>'Womens Leaderboard Round 2'!C13</f>
        <v>5</v>
      </c>
      <c r="D28" s="52">
        <f>'Womens Leaderboard Round 2'!D13</f>
        <v>8</v>
      </c>
      <c r="E28" s="52">
        <f>'Womens Leaderboard Round 2'!E13</f>
        <v>3</v>
      </c>
      <c r="F28" s="52">
        <f>'Womens Leaderboard Round 2'!F13</f>
        <v>6</v>
      </c>
      <c r="G28" s="52">
        <f>'Womens Leaderboard Round 2'!G13</f>
        <v>6</v>
      </c>
      <c r="H28" s="52">
        <f>'Womens Leaderboard Round 2'!H13</f>
        <v>4</v>
      </c>
      <c r="I28" s="52">
        <f>'Womens Leaderboard Round 2'!I13</f>
        <v>3</v>
      </c>
      <c r="J28" s="52">
        <f>'Womens Leaderboard Round 2'!J13</f>
        <v>4</v>
      </c>
      <c r="K28" s="52">
        <f>'Womens Leaderboard Round 2'!K13</f>
        <v>4</v>
      </c>
      <c r="L28" s="52">
        <f>'Womens Leaderboard Round 2'!L13</f>
        <v>43</v>
      </c>
      <c r="M28" s="52">
        <f>'Womens Leaderboard Round 2'!M13</f>
        <v>8</v>
      </c>
      <c r="N28" s="52">
        <f>'Womens Leaderboard Round 2'!N13</f>
        <v>8</v>
      </c>
      <c r="O28" s="52">
        <f>'Womens Leaderboard Round 2'!O13</f>
        <v>6</v>
      </c>
      <c r="P28" s="52">
        <f>'Womens Leaderboard Round 2'!P13</f>
        <v>3</v>
      </c>
      <c r="Q28" s="52">
        <f>'Womens Leaderboard Round 2'!Q13</f>
        <v>4</v>
      </c>
      <c r="R28" s="52">
        <f>'Womens Leaderboard Round 2'!R13</f>
        <v>4</v>
      </c>
      <c r="S28" s="52">
        <f>'Womens Leaderboard Round 2'!S13</f>
        <v>6</v>
      </c>
      <c r="T28" s="52">
        <f>'Womens Leaderboard Round 2'!T13</f>
        <v>5</v>
      </c>
      <c r="U28" s="52">
        <f>'Womens Leaderboard Round 2'!U13</f>
        <v>7</v>
      </c>
      <c r="V28" s="52">
        <f>'Womens Leaderboard Round 2'!V13</f>
        <v>51</v>
      </c>
      <c r="W28" s="52">
        <f>'Womens Leaderboard Round 2'!W13</f>
        <v>94</v>
      </c>
      <c r="X28" s="52">
        <v>90.0</v>
      </c>
      <c r="Y28" s="52">
        <v>94.0</v>
      </c>
      <c r="AA28" s="51">
        <f t="shared" si="1"/>
        <v>184</v>
      </c>
      <c r="AB28" s="51">
        <f t="shared" si="2"/>
        <v>42</v>
      </c>
    </row>
    <row r="29">
      <c r="A29" s="54">
        <f>'Womens Leaderboard Round 1'!A29</f>
        <v>27</v>
      </c>
      <c r="B29" s="52" t="str">
        <f>'Womens Leaderboard Round 1'!B17</f>
        <v>Kelly Baade</v>
      </c>
      <c r="C29" s="52">
        <f>'Womens Leaderboard Round 2'!C17</f>
        <v>5</v>
      </c>
      <c r="D29" s="52">
        <f>'Womens Leaderboard Round 2'!D17</f>
        <v>6</v>
      </c>
      <c r="E29" s="52">
        <f>'Womens Leaderboard Round 2'!E17</f>
        <v>3</v>
      </c>
      <c r="F29" s="52">
        <f>'Womens Leaderboard Round 2'!F17</f>
        <v>5</v>
      </c>
      <c r="G29" s="52">
        <f>'Womens Leaderboard Round 2'!G17</f>
        <v>6</v>
      </c>
      <c r="H29" s="52">
        <f>'Womens Leaderboard Round 2'!H17</f>
        <v>5</v>
      </c>
      <c r="I29" s="52">
        <f>'Womens Leaderboard Round 2'!I17</f>
        <v>3</v>
      </c>
      <c r="J29" s="52">
        <f>'Womens Leaderboard Round 2'!J17</f>
        <v>5</v>
      </c>
      <c r="K29" s="52">
        <f>'Womens Leaderboard Round 2'!K17</f>
        <v>5</v>
      </c>
      <c r="L29" s="52">
        <f>'Womens Leaderboard Round 2'!L17</f>
        <v>43</v>
      </c>
      <c r="M29" s="52">
        <f>'Womens Leaderboard Round 2'!M17</f>
        <v>9</v>
      </c>
      <c r="N29" s="52">
        <f>'Womens Leaderboard Round 2'!N17</f>
        <v>4</v>
      </c>
      <c r="O29" s="52">
        <f>'Womens Leaderboard Round 2'!O17</f>
        <v>5</v>
      </c>
      <c r="P29" s="52">
        <f>'Womens Leaderboard Round 2'!P17</f>
        <v>4</v>
      </c>
      <c r="Q29" s="52">
        <f>'Womens Leaderboard Round 2'!Q17</f>
        <v>5</v>
      </c>
      <c r="R29" s="52">
        <f>'Womens Leaderboard Round 2'!R17</f>
        <v>5</v>
      </c>
      <c r="S29" s="52">
        <f>'Womens Leaderboard Round 2'!S17</f>
        <v>6</v>
      </c>
      <c r="T29" s="52">
        <f>'Womens Leaderboard Round 2'!T17</f>
        <v>5</v>
      </c>
      <c r="U29" s="52">
        <f>'Womens Leaderboard Round 2'!U17</f>
        <v>5</v>
      </c>
      <c r="V29" s="52">
        <f>'Womens Leaderboard Round 2'!V17</f>
        <v>48</v>
      </c>
      <c r="W29" s="52">
        <f>'Womens Leaderboard Round 2'!W17</f>
        <v>91</v>
      </c>
      <c r="X29" s="52">
        <v>94.0</v>
      </c>
      <c r="Y29" s="52">
        <v>91.0</v>
      </c>
      <c r="AA29" s="51">
        <f t="shared" si="1"/>
        <v>185</v>
      </c>
      <c r="AB29" s="51">
        <f t="shared" si="2"/>
        <v>43</v>
      </c>
    </row>
    <row r="30">
      <c r="A30" s="54">
        <f>'Womens Leaderboard Round 1'!A30</f>
        <v>28</v>
      </c>
      <c r="B30" s="52" t="str">
        <f>'Womens Leaderboard Round 1'!B8</f>
        <v>Kayla Hage</v>
      </c>
      <c r="C30" s="52">
        <f>'Womens Leaderboard Round 2'!C8</f>
        <v>6</v>
      </c>
      <c r="D30" s="52">
        <f>'Womens Leaderboard Round 2'!D8</f>
        <v>9</v>
      </c>
      <c r="E30" s="52">
        <f>'Womens Leaderboard Round 2'!E8</f>
        <v>4</v>
      </c>
      <c r="F30" s="52">
        <f>'Womens Leaderboard Round 2'!F8</f>
        <v>5</v>
      </c>
      <c r="G30" s="52">
        <f>'Womens Leaderboard Round 2'!G8</f>
        <v>4</v>
      </c>
      <c r="H30" s="52">
        <f>'Womens Leaderboard Round 2'!H8</f>
        <v>5</v>
      </c>
      <c r="I30" s="52">
        <f>'Womens Leaderboard Round 2'!I8</f>
        <v>4</v>
      </c>
      <c r="J30" s="52">
        <f>'Womens Leaderboard Round 2'!J8</f>
        <v>4</v>
      </c>
      <c r="K30" s="52">
        <f>'Womens Leaderboard Round 2'!K8</f>
        <v>4</v>
      </c>
      <c r="L30" s="52">
        <f>'Womens Leaderboard Round 2'!L8</f>
        <v>45</v>
      </c>
      <c r="M30" s="52">
        <f>'Womens Leaderboard Round 2'!M8</f>
        <v>7</v>
      </c>
      <c r="N30" s="52">
        <f>'Womens Leaderboard Round 2'!N8</f>
        <v>5</v>
      </c>
      <c r="O30" s="52">
        <f>'Womens Leaderboard Round 2'!O8</f>
        <v>4</v>
      </c>
      <c r="P30" s="52">
        <f>'Womens Leaderboard Round 2'!P8</f>
        <v>4</v>
      </c>
      <c r="Q30" s="52">
        <f>'Womens Leaderboard Round 2'!Q8</f>
        <v>5</v>
      </c>
      <c r="R30" s="52">
        <f>'Womens Leaderboard Round 2'!R8</f>
        <v>5</v>
      </c>
      <c r="S30" s="52">
        <f>'Womens Leaderboard Round 2'!S8</f>
        <v>5</v>
      </c>
      <c r="T30" s="52">
        <f>'Womens Leaderboard Round 2'!T8</f>
        <v>3</v>
      </c>
      <c r="U30" s="52">
        <f>'Womens Leaderboard Round 2'!U8</f>
        <v>6</v>
      </c>
      <c r="V30" s="52">
        <f>'Womens Leaderboard Round 2'!V8</f>
        <v>44</v>
      </c>
      <c r="W30" s="52">
        <f>'Womens Leaderboard Round 2'!W8</f>
        <v>89</v>
      </c>
      <c r="X30" s="52">
        <v>96.0</v>
      </c>
      <c r="Y30" s="52">
        <v>89.0</v>
      </c>
      <c r="AA30" s="51">
        <f t="shared" si="1"/>
        <v>185</v>
      </c>
      <c r="AB30" s="51">
        <f t="shared" si="2"/>
        <v>43</v>
      </c>
    </row>
    <row r="31">
      <c r="A31" s="54">
        <f>'Womens Leaderboard Round 1'!A31</f>
        <v>29</v>
      </c>
      <c r="B31" s="52" t="str">
        <f>'Womens Leaderboard Round 1'!B14</f>
        <v>Allison Witt</v>
      </c>
      <c r="C31" s="52">
        <f>'Womens Leaderboard Round 2'!C14</f>
        <v>5</v>
      </c>
      <c r="D31" s="52">
        <f>'Womens Leaderboard Round 2'!D14</f>
        <v>9</v>
      </c>
      <c r="E31" s="52">
        <f>'Womens Leaderboard Round 2'!E14</f>
        <v>3</v>
      </c>
      <c r="F31" s="52">
        <f>'Womens Leaderboard Round 2'!F14</f>
        <v>5</v>
      </c>
      <c r="G31" s="52">
        <f>'Womens Leaderboard Round 2'!G14</f>
        <v>4</v>
      </c>
      <c r="H31" s="52">
        <f>'Womens Leaderboard Round 2'!H14</f>
        <v>6</v>
      </c>
      <c r="I31" s="52">
        <f>'Womens Leaderboard Round 2'!I14</f>
        <v>3</v>
      </c>
      <c r="J31" s="52">
        <f>'Womens Leaderboard Round 2'!J14</f>
        <v>4</v>
      </c>
      <c r="K31" s="52">
        <f>'Womens Leaderboard Round 2'!K14</f>
        <v>4</v>
      </c>
      <c r="L31" s="52">
        <f>'Womens Leaderboard Round 2'!L14</f>
        <v>43</v>
      </c>
      <c r="M31" s="52">
        <f>'Womens Leaderboard Round 2'!M14</f>
        <v>6</v>
      </c>
      <c r="N31" s="52">
        <f>'Womens Leaderboard Round 2'!N14</f>
        <v>5</v>
      </c>
      <c r="O31" s="52">
        <f>'Womens Leaderboard Round 2'!O14</f>
        <v>5</v>
      </c>
      <c r="P31" s="52">
        <f>'Womens Leaderboard Round 2'!P14</f>
        <v>4</v>
      </c>
      <c r="Q31" s="52">
        <f>'Womens Leaderboard Round 2'!Q14</f>
        <v>5</v>
      </c>
      <c r="R31" s="52">
        <f>'Womens Leaderboard Round 2'!R14</f>
        <v>5</v>
      </c>
      <c r="S31" s="52">
        <f>'Womens Leaderboard Round 2'!S14</f>
        <v>10</v>
      </c>
      <c r="T31" s="52">
        <f>'Womens Leaderboard Round 2'!T14</f>
        <v>5</v>
      </c>
      <c r="U31" s="52">
        <f>'Womens Leaderboard Round 2'!U14</f>
        <v>6</v>
      </c>
      <c r="V31" s="52">
        <f>'Womens Leaderboard Round 2'!V14</f>
        <v>51</v>
      </c>
      <c r="W31" s="52">
        <f>'Womens Leaderboard Round 2'!W14</f>
        <v>94</v>
      </c>
      <c r="X31" s="52">
        <v>92.0</v>
      </c>
      <c r="Y31" s="52">
        <v>94.0</v>
      </c>
      <c r="AA31" s="51">
        <f t="shared" si="1"/>
        <v>186</v>
      </c>
      <c r="AB31" s="51">
        <f t="shared" si="2"/>
        <v>44</v>
      </c>
    </row>
    <row r="32">
      <c r="A32" s="54">
        <f>'Womens Leaderboard Round 1'!A32</f>
        <v>30</v>
      </c>
      <c r="B32" s="52" t="str">
        <f>'Womens Leaderboard Round 1'!B43</f>
        <v>Iommi Paulsen</v>
      </c>
      <c r="C32" s="52">
        <f>'Womens Leaderboard Round 2'!C43</f>
        <v>5</v>
      </c>
      <c r="D32" s="52">
        <f>'Womens Leaderboard Round 2'!D43</f>
        <v>6</v>
      </c>
      <c r="E32" s="52">
        <f>'Womens Leaderboard Round 2'!E43</f>
        <v>3</v>
      </c>
      <c r="F32" s="52">
        <f>'Womens Leaderboard Round 2'!F43</f>
        <v>6</v>
      </c>
      <c r="G32" s="52">
        <f>'Womens Leaderboard Round 2'!G43</f>
        <v>6</v>
      </c>
      <c r="H32" s="52">
        <f>'Womens Leaderboard Round 2'!H43</f>
        <v>5</v>
      </c>
      <c r="I32" s="52">
        <f>'Womens Leaderboard Round 2'!I43</f>
        <v>3</v>
      </c>
      <c r="J32" s="52">
        <f>'Womens Leaderboard Round 2'!J43</f>
        <v>4</v>
      </c>
      <c r="K32" s="52">
        <f>'Womens Leaderboard Round 2'!K43</f>
        <v>5</v>
      </c>
      <c r="L32" s="52">
        <f>'Womens Leaderboard Round 2'!L43</f>
        <v>43</v>
      </c>
      <c r="M32" s="52">
        <f>'Womens Leaderboard Round 2'!M43</f>
        <v>7</v>
      </c>
      <c r="N32" s="52">
        <f>'Womens Leaderboard Round 2'!N43</f>
        <v>6</v>
      </c>
      <c r="O32" s="52">
        <f>'Womens Leaderboard Round 2'!O43</f>
        <v>5</v>
      </c>
      <c r="P32" s="52">
        <f>'Womens Leaderboard Round 2'!P43</f>
        <v>3</v>
      </c>
      <c r="Q32" s="52">
        <f>'Womens Leaderboard Round 2'!Q43</f>
        <v>6</v>
      </c>
      <c r="R32" s="52">
        <f>'Womens Leaderboard Round 2'!R43</f>
        <v>3</v>
      </c>
      <c r="S32" s="52">
        <f>'Womens Leaderboard Round 2'!S43</f>
        <v>6</v>
      </c>
      <c r="T32" s="52">
        <f>'Womens Leaderboard Round 2'!T43</f>
        <v>4</v>
      </c>
      <c r="U32" s="52">
        <f>'Womens Leaderboard Round 2'!U43</f>
        <v>4</v>
      </c>
      <c r="V32" s="52">
        <f>'Womens Leaderboard Round 2'!V43</f>
        <v>44</v>
      </c>
      <c r="W32" s="52">
        <f>'Womens Leaderboard Round 2'!W43</f>
        <v>87</v>
      </c>
      <c r="X32" s="52">
        <v>99.0</v>
      </c>
      <c r="Y32" s="52">
        <v>87.0</v>
      </c>
      <c r="AA32" s="51">
        <f t="shared" si="1"/>
        <v>186</v>
      </c>
      <c r="AB32" s="51">
        <f t="shared" si="2"/>
        <v>44</v>
      </c>
    </row>
    <row r="33">
      <c r="A33" s="54">
        <f>'Womens Leaderboard Round 1'!A33</f>
        <v>31</v>
      </c>
      <c r="B33" s="52" t="str">
        <f>'Womens Leaderboard Round 1'!B18</f>
        <v>Caroline Garcia</v>
      </c>
      <c r="C33" s="52">
        <f>'Womens Leaderboard Round 2'!C18</f>
        <v>7</v>
      </c>
      <c r="D33" s="52">
        <f>'Womens Leaderboard Round 2'!D18</f>
        <v>6</v>
      </c>
      <c r="E33" s="52">
        <f>'Womens Leaderboard Round 2'!E18</f>
        <v>5</v>
      </c>
      <c r="F33" s="52">
        <f>'Womens Leaderboard Round 2'!F18</f>
        <v>5</v>
      </c>
      <c r="G33" s="52">
        <f>'Womens Leaderboard Round 2'!G18</f>
        <v>5</v>
      </c>
      <c r="H33" s="52">
        <f>'Womens Leaderboard Round 2'!H18</f>
        <v>6</v>
      </c>
      <c r="I33" s="52">
        <f>'Womens Leaderboard Round 2'!I18</f>
        <v>5</v>
      </c>
      <c r="J33" s="52">
        <f>'Womens Leaderboard Round 2'!J18</f>
        <v>6</v>
      </c>
      <c r="K33" s="52">
        <f>'Womens Leaderboard Round 2'!K18</f>
        <v>4</v>
      </c>
      <c r="L33" s="52">
        <f>'Womens Leaderboard Round 2'!L18</f>
        <v>49</v>
      </c>
      <c r="M33" s="52">
        <f>'Womens Leaderboard Round 2'!M18</f>
        <v>7</v>
      </c>
      <c r="N33" s="52">
        <f>'Womens Leaderboard Round 2'!N18</f>
        <v>5</v>
      </c>
      <c r="O33" s="52">
        <f>'Womens Leaderboard Round 2'!O18</f>
        <v>6</v>
      </c>
      <c r="P33" s="52">
        <f>'Womens Leaderboard Round 2'!P18</f>
        <v>5</v>
      </c>
      <c r="Q33" s="52">
        <f>'Womens Leaderboard Round 2'!Q18</f>
        <v>5</v>
      </c>
      <c r="R33" s="52">
        <f>'Womens Leaderboard Round 2'!R18</f>
        <v>6</v>
      </c>
      <c r="S33" s="52">
        <f>'Womens Leaderboard Round 2'!S18</f>
        <v>6</v>
      </c>
      <c r="T33" s="52">
        <f>'Womens Leaderboard Round 2'!T18</f>
        <v>4</v>
      </c>
      <c r="U33" s="52">
        <f>'Womens Leaderboard Round 2'!U18</f>
        <v>5</v>
      </c>
      <c r="V33" s="52">
        <f>'Womens Leaderboard Round 2'!V18</f>
        <v>49</v>
      </c>
      <c r="W33" s="52">
        <f>'Womens Leaderboard Round 2'!W18</f>
        <v>98</v>
      </c>
      <c r="X33" s="52">
        <v>89.0</v>
      </c>
      <c r="Y33" s="52">
        <v>98.0</v>
      </c>
      <c r="AA33" s="51">
        <f t="shared" si="1"/>
        <v>187</v>
      </c>
      <c r="AB33" s="51">
        <f t="shared" si="2"/>
        <v>45</v>
      </c>
    </row>
    <row r="34">
      <c r="A34" s="54">
        <f>'Womens Leaderboard Round 1'!A34</f>
        <v>32</v>
      </c>
      <c r="B34" s="52" t="str">
        <f>'Womens Leaderboard Round 1'!B30</f>
        <v>Kyndall Crim</v>
      </c>
      <c r="C34" s="52">
        <f>'Womens Leaderboard Round 2'!C30</f>
        <v>5</v>
      </c>
      <c r="D34" s="52">
        <f>'Womens Leaderboard Round 2'!D30</f>
        <v>6</v>
      </c>
      <c r="E34" s="52">
        <f>'Womens Leaderboard Round 2'!E30</f>
        <v>2</v>
      </c>
      <c r="F34" s="52">
        <f>'Womens Leaderboard Round 2'!F30</f>
        <v>5</v>
      </c>
      <c r="G34" s="52">
        <f>'Womens Leaderboard Round 2'!G30</f>
        <v>5</v>
      </c>
      <c r="H34" s="52">
        <f>'Womens Leaderboard Round 2'!H30</f>
        <v>6</v>
      </c>
      <c r="I34" s="52">
        <f>'Womens Leaderboard Round 2'!I30</f>
        <v>4</v>
      </c>
      <c r="J34" s="52">
        <f>'Womens Leaderboard Round 2'!J30</f>
        <v>5</v>
      </c>
      <c r="K34" s="52">
        <f>'Womens Leaderboard Round 2'!K30</f>
        <v>7</v>
      </c>
      <c r="L34" s="52">
        <f>'Womens Leaderboard Round 2'!L30</f>
        <v>45</v>
      </c>
      <c r="M34" s="52">
        <f>'Womens Leaderboard Round 2'!M30</f>
        <v>5</v>
      </c>
      <c r="N34" s="52">
        <f>'Womens Leaderboard Round 2'!N30</f>
        <v>5</v>
      </c>
      <c r="O34" s="52">
        <f>'Womens Leaderboard Round 2'!O30</f>
        <v>8</v>
      </c>
      <c r="P34" s="52">
        <f>'Womens Leaderboard Round 2'!P30</f>
        <v>3</v>
      </c>
      <c r="Q34" s="52">
        <f>'Womens Leaderboard Round 2'!Q30</f>
        <v>6</v>
      </c>
      <c r="R34" s="52">
        <f>'Womens Leaderboard Round 2'!R30</f>
        <v>5</v>
      </c>
      <c r="S34" s="52">
        <f>'Womens Leaderboard Round 2'!S30</f>
        <v>6</v>
      </c>
      <c r="T34" s="52">
        <f>'Womens Leaderboard Round 2'!T30</f>
        <v>4</v>
      </c>
      <c r="U34" s="52">
        <f>'Womens Leaderboard Round 2'!U30</f>
        <v>4</v>
      </c>
      <c r="V34" s="52">
        <f>'Womens Leaderboard Round 2'!V30</f>
        <v>46</v>
      </c>
      <c r="W34" s="52">
        <f>'Womens Leaderboard Round 2'!W30</f>
        <v>91</v>
      </c>
      <c r="X34" s="52">
        <v>97.0</v>
      </c>
      <c r="Y34" s="52">
        <v>91.0</v>
      </c>
      <c r="AA34" s="51">
        <f t="shared" si="1"/>
        <v>188</v>
      </c>
      <c r="AB34" s="51">
        <f t="shared" si="2"/>
        <v>46</v>
      </c>
    </row>
    <row r="35">
      <c r="A35" s="54">
        <f>'Womens Leaderboard Round 1'!A35</f>
        <v>33</v>
      </c>
      <c r="B35" s="52" t="str">
        <f>'Womens Leaderboard Round 1'!B21</f>
        <v>Grace Johanson</v>
      </c>
      <c r="C35" s="52">
        <f>'Womens Leaderboard Round 2'!C21</f>
        <v>4</v>
      </c>
      <c r="D35" s="52">
        <f>'Womens Leaderboard Round 2'!D21</f>
        <v>6</v>
      </c>
      <c r="E35" s="52">
        <f>'Womens Leaderboard Round 2'!E21</f>
        <v>5</v>
      </c>
      <c r="F35" s="52">
        <f>'Womens Leaderboard Round 2'!F21</f>
        <v>5</v>
      </c>
      <c r="G35" s="52">
        <f>'Womens Leaderboard Round 2'!G21</f>
        <v>5</v>
      </c>
      <c r="H35" s="52">
        <f>'Womens Leaderboard Round 2'!H21</f>
        <v>6</v>
      </c>
      <c r="I35" s="52">
        <f>'Womens Leaderboard Round 2'!I21</f>
        <v>3</v>
      </c>
      <c r="J35" s="52">
        <f>'Womens Leaderboard Round 2'!J21</f>
        <v>5</v>
      </c>
      <c r="K35" s="52">
        <f>'Womens Leaderboard Round 2'!K21</f>
        <v>5</v>
      </c>
      <c r="L35" s="52">
        <f>'Womens Leaderboard Round 2'!L21</f>
        <v>44</v>
      </c>
      <c r="M35" s="52">
        <f>'Womens Leaderboard Round 2'!M21</f>
        <v>6</v>
      </c>
      <c r="N35" s="52">
        <f>'Womens Leaderboard Round 2'!N21</f>
        <v>6</v>
      </c>
      <c r="O35" s="52">
        <f>'Womens Leaderboard Round 2'!O21</f>
        <v>7</v>
      </c>
      <c r="P35" s="52">
        <f>'Womens Leaderboard Round 2'!P21</f>
        <v>4</v>
      </c>
      <c r="Q35" s="52">
        <f>'Womens Leaderboard Round 2'!Q21</f>
        <v>4</v>
      </c>
      <c r="R35" s="52">
        <f>'Womens Leaderboard Round 2'!R21</f>
        <v>6</v>
      </c>
      <c r="S35" s="52">
        <f>'Womens Leaderboard Round 2'!S21</f>
        <v>10</v>
      </c>
      <c r="T35" s="52">
        <f>'Womens Leaderboard Round 2'!T21</f>
        <v>4</v>
      </c>
      <c r="U35" s="52">
        <f>'Womens Leaderboard Round 2'!U21</f>
        <v>6</v>
      </c>
      <c r="V35" s="52">
        <f>'Womens Leaderboard Round 2'!V21</f>
        <v>53</v>
      </c>
      <c r="W35" s="52">
        <f>'Womens Leaderboard Round 2'!W21</f>
        <v>97</v>
      </c>
      <c r="X35" s="52">
        <v>92.0</v>
      </c>
      <c r="Y35" s="52">
        <v>97.0</v>
      </c>
      <c r="AA35" s="51">
        <f t="shared" si="1"/>
        <v>189</v>
      </c>
      <c r="AB35" s="51">
        <f t="shared" si="2"/>
        <v>47</v>
      </c>
    </row>
    <row r="36">
      <c r="A36" s="54">
        <f>'Womens Leaderboard Round 1'!A36</f>
        <v>34</v>
      </c>
      <c r="B36" s="52" t="str">
        <f>'Womens Leaderboard Round 1'!B11</f>
        <v>Bailey Weg</v>
      </c>
      <c r="C36" s="52">
        <f>'Womens Leaderboard Round 2'!C11</f>
        <v>5</v>
      </c>
      <c r="D36" s="52">
        <f>'Womens Leaderboard Round 2'!D11</f>
        <v>5</v>
      </c>
      <c r="E36" s="52">
        <f>'Womens Leaderboard Round 2'!E11</f>
        <v>3</v>
      </c>
      <c r="F36" s="52">
        <f>'Womens Leaderboard Round 2'!F11</f>
        <v>5</v>
      </c>
      <c r="G36" s="52">
        <f>'Womens Leaderboard Round 2'!G11</f>
        <v>4</v>
      </c>
      <c r="H36" s="52">
        <f>'Womens Leaderboard Round 2'!H11</f>
        <v>6</v>
      </c>
      <c r="I36" s="52">
        <f>'Womens Leaderboard Round 2'!I11</f>
        <v>5</v>
      </c>
      <c r="J36" s="52">
        <f>'Womens Leaderboard Round 2'!J11</f>
        <v>7</v>
      </c>
      <c r="K36" s="52">
        <f>'Womens Leaderboard Round 2'!K11</f>
        <v>5</v>
      </c>
      <c r="L36" s="52">
        <f>'Womens Leaderboard Round 2'!L11</f>
        <v>45</v>
      </c>
      <c r="M36" s="52">
        <f>'Womens Leaderboard Round 2'!M11</f>
        <v>6</v>
      </c>
      <c r="N36" s="52">
        <f>'Womens Leaderboard Round 2'!N11</f>
        <v>6</v>
      </c>
      <c r="O36" s="52">
        <f>'Womens Leaderboard Round 2'!O11</f>
        <v>5</v>
      </c>
      <c r="P36" s="52">
        <f>'Womens Leaderboard Round 2'!P11</f>
        <v>4</v>
      </c>
      <c r="Q36" s="52">
        <f>'Womens Leaderboard Round 2'!Q11</f>
        <v>5</v>
      </c>
      <c r="R36" s="52">
        <f>'Womens Leaderboard Round 2'!R11</f>
        <v>4</v>
      </c>
      <c r="S36" s="52">
        <f>'Womens Leaderboard Round 2'!S11</f>
        <v>7</v>
      </c>
      <c r="T36" s="52">
        <f>'Womens Leaderboard Round 2'!T11</f>
        <v>5</v>
      </c>
      <c r="U36" s="52">
        <f>'Womens Leaderboard Round 2'!U11</f>
        <v>8</v>
      </c>
      <c r="V36" s="52">
        <f>'Womens Leaderboard Round 2'!V11</f>
        <v>50</v>
      </c>
      <c r="W36" s="52">
        <f>'Womens Leaderboard Round 2'!W11</f>
        <v>95</v>
      </c>
      <c r="X36" s="52">
        <v>94.0</v>
      </c>
      <c r="Y36" s="52">
        <v>95.0</v>
      </c>
      <c r="AA36" s="51">
        <f t="shared" si="1"/>
        <v>189</v>
      </c>
      <c r="AB36" s="51">
        <f t="shared" si="2"/>
        <v>47</v>
      </c>
    </row>
    <row r="37">
      <c r="A37" s="54">
        <f>'Womens Leaderboard Round 1'!A37</f>
        <v>35</v>
      </c>
      <c r="B37" s="52" t="str">
        <f>'Womens Leaderboard Round 1'!B31</f>
        <v>Chelsea Young </v>
      </c>
      <c r="C37" s="52">
        <f>'Womens Leaderboard Round 2'!C31</f>
        <v>6</v>
      </c>
      <c r="D37" s="52">
        <f>'Womens Leaderboard Round 2'!D31</f>
        <v>6</v>
      </c>
      <c r="E37" s="52">
        <f>'Womens Leaderboard Round 2'!E31</f>
        <v>4</v>
      </c>
      <c r="F37" s="52">
        <f>'Womens Leaderboard Round 2'!F31</f>
        <v>5</v>
      </c>
      <c r="G37" s="52">
        <f>'Womens Leaderboard Round 2'!G31</f>
        <v>6</v>
      </c>
      <c r="H37" s="52">
        <f>'Womens Leaderboard Round 2'!H31</f>
        <v>6</v>
      </c>
      <c r="I37" s="52">
        <f>'Womens Leaderboard Round 2'!I31</f>
        <v>5</v>
      </c>
      <c r="J37" s="52">
        <f>'Womens Leaderboard Round 2'!J31</f>
        <v>4</v>
      </c>
      <c r="K37" s="52">
        <f>'Womens Leaderboard Round 2'!K31</f>
        <v>4</v>
      </c>
      <c r="L37" s="52">
        <f>'Womens Leaderboard Round 2'!L31</f>
        <v>46</v>
      </c>
      <c r="M37" s="52">
        <f>'Womens Leaderboard Round 2'!M31</f>
        <v>7</v>
      </c>
      <c r="N37" s="52">
        <f>'Womens Leaderboard Round 2'!N31</f>
        <v>5</v>
      </c>
      <c r="O37" s="52">
        <f>'Womens Leaderboard Round 2'!O31</f>
        <v>6</v>
      </c>
      <c r="P37" s="52">
        <f>'Womens Leaderboard Round 2'!P31</f>
        <v>6</v>
      </c>
      <c r="Q37" s="52">
        <f>'Womens Leaderboard Round 2'!Q31</f>
        <v>5</v>
      </c>
      <c r="R37" s="52">
        <f>'Womens Leaderboard Round 2'!R31</f>
        <v>6</v>
      </c>
      <c r="S37" s="52">
        <f>'Womens Leaderboard Round 2'!S31</f>
        <v>8</v>
      </c>
      <c r="T37" s="52">
        <f>'Womens Leaderboard Round 2'!T31</f>
        <v>4</v>
      </c>
      <c r="U37" s="52">
        <f>'Womens Leaderboard Round 2'!U31</f>
        <v>5</v>
      </c>
      <c r="V37" s="52">
        <f>'Womens Leaderboard Round 2'!V31</f>
        <v>52</v>
      </c>
      <c r="W37" s="52">
        <f>'Womens Leaderboard Round 2'!W31</f>
        <v>98</v>
      </c>
      <c r="X37" s="52">
        <v>93.0</v>
      </c>
      <c r="Y37" s="52">
        <v>98.0</v>
      </c>
      <c r="AA37" s="51">
        <f t="shared" si="1"/>
        <v>191</v>
      </c>
      <c r="AB37" s="51">
        <f t="shared" si="2"/>
        <v>49</v>
      </c>
    </row>
    <row r="38">
      <c r="A38" s="54">
        <f>'Womens Leaderboard Round 1'!A38</f>
        <v>36</v>
      </c>
      <c r="B38" s="52" t="str">
        <f>'Womens Leaderboard Round 1'!B39</f>
        <v>Kiera Stehr</v>
      </c>
      <c r="C38" s="52">
        <f>'Womens Leaderboard Round 2'!C39</f>
        <v>5</v>
      </c>
      <c r="D38" s="52">
        <f>'Womens Leaderboard Round 2'!D39</f>
        <v>5</v>
      </c>
      <c r="E38" s="52">
        <f>'Womens Leaderboard Round 2'!E39</f>
        <v>2</v>
      </c>
      <c r="F38" s="52">
        <f>'Womens Leaderboard Round 2'!F39</f>
        <v>4</v>
      </c>
      <c r="G38" s="52">
        <f>'Womens Leaderboard Round 2'!G39</f>
        <v>8</v>
      </c>
      <c r="H38" s="52">
        <f>'Womens Leaderboard Round 2'!H39</f>
        <v>6</v>
      </c>
      <c r="I38" s="52">
        <f>'Womens Leaderboard Round 2'!I39</f>
        <v>4</v>
      </c>
      <c r="J38" s="52">
        <f>'Womens Leaderboard Round 2'!J39</f>
        <v>5</v>
      </c>
      <c r="K38" s="52">
        <f>'Womens Leaderboard Round 2'!K39</f>
        <v>6</v>
      </c>
      <c r="L38" s="52">
        <f>'Womens Leaderboard Round 2'!L39</f>
        <v>45</v>
      </c>
      <c r="M38" s="52">
        <f>'Womens Leaderboard Round 2'!M39</f>
        <v>7</v>
      </c>
      <c r="N38" s="52">
        <f>'Womens Leaderboard Round 2'!N39</f>
        <v>5</v>
      </c>
      <c r="O38" s="52">
        <f>'Womens Leaderboard Round 2'!O39</f>
        <v>6</v>
      </c>
      <c r="P38" s="52">
        <f>'Womens Leaderboard Round 2'!P39</f>
        <v>4</v>
      </c>
      <c r="Q38" s="52">
        <f>'Womens Leaderboard Round 2'!Q39</f>
        <v>4</v>
      </c>
      <c r="R38" s="52">
        <f>'Womens Leaderboard Round 2'!R39</f>
        <v>5</v>
      </c>
      <c r="S38" s="52">
        <f>'Womens Leaderboard Round 2'!S39</f>
        <v>8</v>
      </c>
      <c r="T38" s="52">
        <f>'Womens Leaderboard Round 2'!T39</f>
        <v>3</v>
      </c>
      <c r="U38" s="52">
        <f>'Womens Leaderboard Round 2'!U39</f>
        <v>5</v>
      </c>
      <c r="V38" s="52">
        <f>'Womens Leaderboard Round 2'!V39</f>
        <v>47</v>
      </c>
      <c r="W38" s="52">
        <f>'Womens Leaderboard Round 2'!W39</f>
        <v>92</v>
      </c>
      <c r="X38" s="52">
        <v>100.0</v>
      </c>
      <c r="Y38" s="52">
        <v>92.0</v>
      </c>
      <c r="AA38" s="51">
        <f t="shared" si="1"/>
        <v>192</v>
      </c>
      <c r="AB38" s="51">
        <f t="shared" si="2"/>
        <v>50</v>
      </c>
    </row>
    <row r="39">
      <c r="A39" s="54">
        <f>'Womens Leaderboard Round 1'!A39</f>
        <v>37</v>
      </c>
      <c r="B39" s="52" t="str">
        <f>'Womens Leaderboard Round 1'!B22</f>
        <v>Lindi Schmelzer</v>
      </c>
      <c r="C39" s="52">
        <f>'Womens Leaderboard Round 2'!C22</f>
        <v>6</v>
      </c>
      <c r="D39" s="52">
        <f>'Womens Leaderboard Round 2'!D22</f>
        <v>8</v>
      </c>
      <c r="E39" s="52">
        <f>'Womens Leaderboard Round 2'!E22</f>
        <v>4</v>
      </c>
      <c r="F39" s="52">
        <f>'Womens Leaderboard Round 2'!F22</f>
        <v>5</v>
      </c>
      <c r="G39" s="52">
        <f>'Womens Leaderboard Round 2'!G22</f>
        <v>6</v>
      </c>
      <c r="H39" s="52">
        <f>'Womens Leaderboard Round 2'!H22</f>
        <v>6</v>
      </c>
      <c r="I39" s="52">
        <f>'Womens Leaderboard Round 2'!I22</f>
        <v>4</v>
      </c>
      <c r="J39" s="52">
        <f>'Womens Leaderboard Round 2'!J22</f>
        <v>6</v>
      </c>
      <c r="K39" s="52">
        <f>'Womens Leaderboard Round 2'!K22</f>
        <v>4</v>
      </c>
      <c r="L39" s="52">
        <f>'Womens Leaderboard Round 2'!L22</f>
        <v>49</v>
      </c>
      <c r="M39" s="52">
        <f>'Womens Leaderboard Round 2'!M22</f>
        <v>10</v>
      </c>
      <c r="N39" s="52">
        <f>'Womens Leaderboard Round 2'!N22</f>
        <v>6</v>
      </c>
      <c r="O39" s="52">
        <f>'Womens Leaderboard Round 2'!O22</f>
        <v>5</v>
      </c>
      <c r="P39" s="52">
        <f>'Womens Leaderboard Round 2'!P22</f>
        <v>5</v>
      </c>
      <c r="Q39" s="52">
        <f>'Womens Leaderboard Round 2'!Q22</f>
        <v>5</v>
      </c>
      <c r="R39" s="52">
        <f>'Womens Leaderboard Round 2'!R22</f>
        <v>4</v>
      </c>
      <c r="S39" s="52">
        <f>'Womens Leaderboard Round 2'!S22</f>
        <v>7</v>
      </c>
      <c r="T39" s="52">
        <f>'Womens Leaderboard Round 2'!T22</f>
        <v>4</v>
      </c>
      <c r="U39" s="52">
        <f>'Womens Leaderboard Round 2'!U22</f>
        <v>6</v>
      </c>
      <c r="V39" s="52">
        <f>'Womens Leaderboard Round 2'!V22</f>
        <v>52</v>
      </c>
      <c r="W39" s="52">
        <f>'Womens Leaderboard Round 2'!W22</f>
        <v>101</v>
      </c>
      <c r="X39" s="52">
        <v>96.0</v>
      </c>
      <c r="Y39" s="52">
        <v>101.0</v>
      </c>
      <c r="AA39" s="51">
        <f t="shared" si="1"/>
        <v>197</v>
      </c>
      <c r="AB39" s="51">
        <f t="shared" si="2"/>
        <v>55</v>
      </c>
    </row>
    <row r="40">
      <c r="A40" s="54">
        <f>'Womens Leaderboard Round 1'!A40</f>
        <v>38</v>
      </c>
      <c r="B40" s="52" t="str">
        <f>'Womens Leaderboard Round 1'!B34</f>
        <v>Ella Dinsdale </v>
      </c>
      <c r="C40" s="52">
        <f>'Womens Leaderboard Round 2'!C34</f>
        <v>5</v>
      </c>
      <c r="D40" s="52">
        <f>'Womens Leaderboard Round 2'!D34</f>
        <v>6</v>
      </c>
      <c r="E40" s="52">
        <f>'Womens Leaderboard Round 2'!E34</f>
        <v>5</v>
      </c>
      <c r="F40" s="52">
        <f>'Womens Leaderboard Round 2'!F34</f>
        <v>6</v>
      </c>
      <c r="G40" s="52">
        <f>'Womens Leaderboard Round 2'!G34</f>
        <v>8</v>
      </c>
      <c r="H40" s="52">
        <f>'Womens Leaderboard Round 2'!H34</f>
        <v>5</v>
      </c>
      <c r="I40" s="52">
        <f>'Womens Leaderboard Round 2'!I34</f>
        <v>5</v>
      </c>
      <c r="J40" s="52">
        <f>'Womens Leaderboard Round 2'!J34</f>
        <v>5</v>
      </c>
      <c r="K40" s="52">
        <f>'Womens Leaderboard Round 2'!K34</f>
        <v>8</v>
      </c>
      <c r="L40" s="52">
        <f>'Womens Leaderboard Round 2'!L34</f>
        <v>53</v>
      </c>
      <c r="M40" s="52">
        <f>'Womens Leaderboard Round 2'!M34</f>
        <v>9</v>
      </c>
      <c r="N40" s="52">
        <f>'Womens Leaderboard Round 2'!N34</f>
        <v>5</v>
      </c>
      <c r="O40" s="52">
        <f>'Womens Leaderboard Round 2'!O34</f>
        <v>7</v>
      </c>
      <c r="P40" s="52">
        <f>'Womens Leaderboard Round 2'!P34</f>
        <v>4</v>
      </c>
      <c r="Q40" s="52">
        <f>'Womens Leaderboard Round 2'!Q34</f>
        <v>4</v>
      </c>
      <c r="R40" s="52">
        <f>'Womens Leaderboard Round 2'!R34</f>
        <v>5</v>
      </c>
      <c r="S40" s="52">
        <f>'Womens Leaderboard Round 2'!S34</f>
        <v>6</v>
      </c>
      <c r="T40" s="52">
        <f>'Womens Leaderboard Round 2'!T34</f>
        <v>3</v>
      </c>
      <c r="U40" s="52">
        <f>'Womens Leaderboard Round 2'!U34</f>
        <v>6</v>
      </c>
      <c r="V40" s="52">
        <f>'Womens Leaderboard Round 2'!V34</f>
        <v>49</v>
      </c>
      <c r="W40" s="52">
        <f>'Womens Leaderboard Round 2'!W34</f>
        <v>102</v>
      </c>
      <c r="X40" s="52">
        <v>96.0</v>
      </c>
      <c r="Y40" s="52">
        <v>102.0</v>
      </c>
      <c r="AA40" s="51">
        <f t="shared" si="1"/>
        <v>198</v>
      </c>
      <c r="AB40" s="51">
        <f t="shared" si="2"/>
        <v>56</v>
      </c>
    </row>
    <row r="41">
      <c r="A41" s="54">
        <f>'Womens Leaderboard Round 1'!A41</f>
        <v>39</v>
      </c>
      <c r="B41" s="52" t="str">
        <f>'Womens Leaderboard Round 1'!B42</f>
        <v>Parris Collins</v>
      </c>
      <c r="C41" s="52">
        <f>'Womens Leaderboard Round 2'!C42</f>
        <v>7</v>
      </c>
      <c r="D41" s="52">
        <f>'Womens Leaderboard Round 2'!D42</f>
        <v>10</v>
      </c>
      <c r="E41" s="52">
        <f>'Womens Leaderboard Round 2'!E42</f>
        <v>2</v>
      </c>
      <c r="F41" s="52">
        <f>'Womens Leaderboard Round 2'!F42</f>
        <v>9</v>
      </c>
      <c r="G41" s="52">
        <f>'Womens Leaderboard Round 2'!G42</f>
        <v>5</v>
      </c>
      <c r="H41" s="52">
        <f>'Womens Leaderboard Round 2'!H42</f>
        <v>8</v>
      </c>
      <c r="I41" s="52">
        <f>'Womens Leaderboard Round 2'!I42</f>
        <v>3</v>
      </c>
      <c r="J41" s="52">
        <f>'Womens Leaderboard Round 2'!J42</f>
        <v>6</v>
      </c>
      <c r="K41" s="52">
        <f>'Womens Leaderboard Round 2'!K42</f>
        <v>5</v>
      </c>
      <c r="L41" s="52">
        <f>'Womens Leaderboard Round 2'!L42</f>
        <v>55</v>
      </c>
      <c r="M41" s="52">
        <f>'Womens Leaderboard Round 2'!M42</f>
        <v>7</v>
      </c>
      <c r="N41" s="52">
        <f>'Womens Leaderboard Round 2'!N42</f>
        <v>4</v>
      </c>
      <c r="O41" s="52">
        <f>'Womens Leaderboard Round 2'!O42</f>
        <v>6</v>
      </c>
      <c r="P41" s="52">
        <f>'Womens Leaderboard Round 2'!P42</f>
        <v>5</v>
      </c>
      <c r="Q41" s="52">
        <f>'Womens Leaderboard Round 2'!Q42</f>
        <v>7</v>
      </c>
      <c r="R41" s="52">
        <f>'Womens Leaderboard Round 2'!R42</f>
        <v>4</v>
      </c>
      <c r="S41" s="52">
        <f>'Womens Leaderboard Round 2'!S42</f>
        <v>7</v>
      </c>
      <c r="T41" s="52">
        <f>'Womens Leaderboard Round 2'!T42</f>
        <v>4</v>
      </c>
      <c r="U41" s="52">
        <f>'Womens Leaderboard Round 2'!U42</f>
        <v>5</v>
      </c>
      <c r="V41" s="52">
        <f>'Womens Leaderboard Round 2'!V42</f>
        <v>49</v>
      </c>
      <c r="W41" s="52">
        <f>'Womens Leaderboard Round 2'!W42</f>
        <v>104</v>
      </c>
      <c r="X41" s="52">
        <v>105.0</v>
      </c>
      <c r="Y41" s="52">
        <v>104.0</v>
      </c>
      <c r="AA41" s="51">
        <f t="shared" si="1"/>
        <v>209</v>
      </c>
      <c r="AB41" s="51">
        <f t="shared" si="2"/>
        <v>67</v>
      </c>
    </row>
    <row r="42">
      <c r="A42" s="54">
        <f>'Womens Leaderboard Round 1'!A42</f>
        <v>40</v>
      </c>
      <c r="B42" s="52" t="str">
        <f>'Womens Leaderboard Round 1'!B36</f>
        <v>Sara Gruenewald</v>
      </c>
      <c r="C42" s="52">
        <f>'Womens Leaderboard Round 2'!C36</f>
        <v>7</v>
      </c>
      <c r="D42" s="52">
        <f>'Womens Leaderboard Round 2'!D36</f>
        <v>7</v>
      </c>
      <c r="E42" s="52">
        <f>'Womens Leaderboard Round 2'!E36</f>
        <v>4</v>
      </c>
      <c r="F42" s="52">
        <f>'Womens Leaderboard Round 2'!F36</f>
        <v>8</v>
      </c>
      <c r="G42" s="52">
        <f>'Womens Leaderboard Round 2'!G36</f>
        <v>6</v>
      </c>
      <c r="H42" s="52">
        <f>'Womens Leaderboard Round 2'!H36</f>
        <v>6</v>
      </c>
      <c r="I42" s="52">
        <f>'Womens Leaderboard Round 2'!I36</f>
        <v>4</v>
      </c>
      <c r="J42" s="52">
        <f>'Womens Leaderboard Round 2'!J36</f>
        <v>8</v>
      </c>
      <c r="K42" s="52">
        <f>'Womens Leaderboard Round 2'!K36</f>
        <v>7</v>
      </c>
      <c r="L42" s="52">
        <f>'Womens Leaderboard Round 2'!L36</f>
        <v>57</v>
      </c>
      <c r="M42" s="52">
        <f>'Womens Leaderboard Round 2'!M36</f>
        <v>8</v>
      </c>
      <c r="N42" s="52">
        <f>'Womens Leaderboard Round 2'!N36</f>
        <v>6</v>
      </c>
      <c r="O42" s="52">
        <f>'Womens Leaderboard Round 2'!O36</f>
        <v>6</v>
      </c>
      <c r="P42" s="52">
        <f>'Womens Leaderboard Round 2'!P36</f>
        <v>4</v>
      </c>
      <c r="Q42" s="52">
        <f>'Womens Leaderboard Round 2'!Q36</f>
        <v>5</v>
      </c>
      <c r="R42" s="52">
        <f>'Womens Leaderboard Round 2'!R36</f>
        <v>6</v>
      </c>
      <c r="S42" s="52">
        <f>'Womens Leaderboard Round 2'!S36</f>
        <v>6</v>
      </c>
      <c r="T42" s="52">
        <f>'Womens Leaderboard Round 2'!T36</f>
        <v>8</v>
      </c>
      <c r="U42" s="52">
        <f>'Womens Leaderboard Round 2'!U36</f>
        <v>6</v>
      </c>
      <c r="V42" s="52">
        <f>'Womens Leaderboard Round 2'!V36</f>
        <v>55</v>
      </c>
      <c r="W42" s="52">
        <f>'Womens Leaderboard Round 2'!W36</f>
        <v>112</v>
      </c>
      <c r="X42" s="52">
        <v>105.0</v>
      </c>
      <c r="Y42" s="52">
        <v>112.0</v>
      </c>
      <c r="AA42" s="51">
        <f t="shared" si="1"/>
        <v>217</v>
      </c>
      <c r="AB42" s="51">
        <f t="shared" si="2"/>
        <v>75</v>
      </c>
    </row>
    <row r="43">
      <c r="A43" s="54">
        <f>'Womens Leaderboard Round 1'!A43</f>
        <v>41</v>
      </c>
      <c r="B43" s="52" t="str">
        <f>'Womens Leaderboard Round 1'!B20</f>
        <v>Olivia Hopkins</v>
      </c>
      <c r="C43" s="52">
        <f>'Womens Leaderboard Round 2'!C20</f>
        <v>6</v>
      </c>
      <c r="D43" s="52">
        <f>'Womens Leaderboard Round 2'!D20</f>
        <v>7</v>
      </c>
      <c r="E43" s="52">
        <f>'Womens Leaderboard Round 2'!E20</f>
        <v>3</v>
      </c>
      <c r="F43" s="52">
        <f>'Womens Leaderboard Round 2'!F20</f>
        <v>6</v>
      </c>
      <c r="G43" s="52">
        <f>'Womens Leaderboard Round 2'!G20</f>
        <v>6</v>
      </c>
      <c r="H43" s="52">
        <f>'Womens Leaderboard Round 2'!H20</f>
        <v>7</v>
      </c>
      <c r="I43" s="52">
        <f>'Womens Leaderboard Round 2'!I20</f>
        <v>4</v>
      </c>
      <c r="J43" s="52">
        <f>'Womens Leaderboard Round 2'!J20</f>
        <v>8</v>
      </c>
      <c r="K43" s="52">
        <f>'Womens Leaderboard Round 2'!K20</f>
        <v>5</v>
      </c>
      <c r="L43" s="52">
        <f>'Womens Leaderboard Round 2'!L20</f>
        <v>52</v>
      </c>
      <c r="M43" s="52">
        <f>'Womens Leaderboard Round 2'!M20</f>
        <v>8</v>
      </c>
      <c r="N43" s="52">
        <f>'Womens Leaderboard Round 2'!N20</f>
        <v>6</v>
      </c>
      <c r="O43" s="52">
        <f>'Womens Leaderboard Round 2'!O20</f>
        <v>8</v>
      </c>
      <c r="P43" s="52">
        <f>'Womens Leaderboard Round 2'!P20</f>
        <v>4</v>
      </c>
      <c r="Q43" s="52">
        <f>'Womens Leaderboard Round 2'!Q20</f>
        <v>8</v>
      </c>
      <c r="R43" s="52">
        <f>'Womens Leaderboard Round 2'!R20</f>
        <v>8</v>
      </c>
      <c r="S43" s="52">
        <f>'Womens Leaderboard Round 2'!S20</f>
        <v>7</v>
      </c>
      <c r="T43" s="52">
        <f>'Womens Leaderboard Round 2'!T20</f>
        <v>4</v>
      </c>
      <c r="U43" s="52">
        <f>'Womens Leaderboard Round 2'!U20</f>
        <v>6</v>
      </c>
      <c r="V43" s="52">
        <f>'Womens Leaderboard Round 2'!V20</f>
        <v>59</v>
      </c>
      <c r="W43" s="52">
        <f>'Womens Leaderboard Round 2'!W20</f>
        <v>111</v>
      </c>
      <c r="X43" s="52">
        <v>109.0</v>
      </c>
      <c r="Y43" s="52">
        <v>111.0</v>
      </c>
      <c r="AA43" s="51">
        <f t="shared" si="1"/>
        <v>220</v>
      </c>
      <c r="AB43" s="51">
        <f t="shared" si="2"/>
        <v>78</v>
      </c>
    </row>
    <row r="44">
      <c r="A44" s="54">
        <f>'Womens Leaderboard Round 1'!A44</f>
        <v>42</v>
      </c>
      <c r="B44" s="52" t="str">
        <f>'Womens Leaderboard Round 1'!B16</f>
        <v>Maddison Babbitt</v>
      </c>
      <c r="C44" s="52">
        <f>'Womens Leaderboard Round 2'!C16</f>
        <v>7</v>
      </c>
      <c r="D44" s="52">
        <f>'Womens Leaderboard Round 2'!D16</f>
        <v>6</v>
      </c>
      <c r="E44" s="52">
        <f>'Womens Leaderboard Round 2'!E16</f>
        <v>3</v>
      </c>
      <c r="F44" s="52">
        <f>'Womens Leaderboard Round 2'!F16</f>
        <v>8</v>
      </c>
      <c r="G44" s="52">
        <f>'Womens Leaderboard Round 2'!G16</f>
        <v>6</v>
      </c>
      <c r="H44" s="52">
        <f>'Womens Leaderboard Round 2'!H16</f>
        <v>7</v>
      </c>
      <c r="I44" s="52">
        <f>'Womens Leaderboard Round 2'!I16</f>
        <v>5</v>
      </c>
      <c r="J44" s="52">
        <f>'Womens Leaderboard Round 2'!J16</f>
        <v>5</v>
      </c>
      <c r="K44" s="52">
        <f>'Womens Leaderboard Round 2'!K16</f>
        <v>6</v>
      </c>
      <c r="L44" s="52">
        <f>'Womens Leaderboard Round 2'!L16</f>
        <v>53</v>
      </c>
      <c r="M44" s="52">
        <f>'Womens Leaderboard Round 2'!M16</f>
        <v>7</v>
      </c>
      <c r="N44" s="52">
        <f>'Womens Leaderboard Round 2'!N16</f>
        <v>6</v>
      </c>
      <c r="O44" s="52">
        <f>'Womens Leaderboard Round 2'!O16</f>
        <v>5</v>
      </c>
      <c r="P44" s="52">
        <f>'Womens Leaderboard Round 2'!P16</f>
        <v>4</v>
      </c>
      <c r="Q44" s="52">
        <f>'Womens Leaderboard Round 2'!Q16</f>
        <v>6</v>
      </c>
      <c r="R44" s="52">
        <f>'Womens Leaderboard Round 2'!R16</f>
        <v>4</v>
      </c>
      <c r="S44" s="52">
        <f>'Womens Leaderboard Round 2'!S16</f>
        <v>9</v>
      </c>
      <c r="T44" s="52">
        <f>'Womens Leaderboard Round 2'!T16</f>
        <v>6</v>
      </c>
      <c r="U44" s="52">
        <f>'Womens Leaderboard Round 2'!U16</f>
        <v>5</v>
      </c>
      <c r="V44" s="52">
        <f>'Womens Leaderboard Round 2'!V16</f>
        <v>52</v>
      </c>
      <c r="W44" s="52">
        <f>'Womens Leaderboard Round 2'!W16</f>
        <v>105</v>
      </c>
      <c r="X44" s="52">
        <v>120.0</v>
      </c>
      <c r="Y44" s="52">
        <v>105.0</v>
      </c>
      <c r="AA44" s="51">
        <f t="shared" si="1"/>
        <v>225</v>
      </c>
      <c r="AB44" s="51">
        <f t="shared" si="2"/>
        <v>83</v>
      </c>
    </row>
    <row r="45">
      <c r="A45" s="54">
        <f>'Womens Leaderboard Round 1'!A45</f>
        <v>43</v>
      </c>
      <c r="B45" s="52" t="str">
        <f>'Womens Leaderboard Round 1'!B45</f>
        <v/>
      </c>
      <c r="C45" s="52" t="str">
        <f>'Womens Leaderboard Round 1'!C45</f>
        <v/>
      </c>
      <c r="D45" s="52" t="str">
        <f>'Womens Leaderboard Round 1'!D45</f>
        <v/>
      </c>
      <c r="E45" s="52" t="str">
        <f>'Womens Leaderboard Round 1'!E45</f>
        <v/>
      </c>
      <c r="F45" s="52" t="str">
        <f>'Womens Leaderboard Round 1'!F45</f>
        <v/>
      </c>
      <c r="G45" s="52" t="str">
        <f>'Womens Leaderboard Round 1'!G45</f>
        <v/>
      </c>
      <c r="H45" s="52" t="str">
        <f>'Womens Leaderboard Round 1'!H45</f>
        <v/>
      </c>
      <c r="I45" s="52" t="str">
        <f>'Womens Leaderboard Round 1'!I45</f>
        <v/>
      </c>
      <c r="J45" s="52" t="str">
        <f>'Womens Leaderboard Round 1'!J45</f>
        <v/>
      </c>
      <c r="K45" s="52" t="str">
        <f>'Womens Leaderboard Round 1'!K45</f>
        <v/>
      </c>
      <c r="L45" s="52" t="str">
        <f>'Womens Leaderboard Round 1'!L45</f>
        <v/>
      </c>
      <c r="M45" s="52" t="str">
        <f>'Womens Leaderboard Round 1'!M45</f>
        <v/>
      </c>
      <c r="N45" s="52" t="str">
        <f>'Womens Leaderboard Round 1'!N45</f>
        <v/>
      </c>
      <c r="O45" s="52" t="str">
        <f>'Womens Leaderboard Round 1'!O45</f>
        <v/>
      </c>
      <c r="P45" s="52" t="str">
        <f>'Womens Leaderboard Round 1'!P45</f>
        <v/>
      </c>
      <c r="Q45" s="52" t="str">
        <f>'Womens Leaderboard Round 1'!Q45</f>
        <v/>
      </c>
      <c r="R45" s="52" t="str">
        <f>'Womens Leaderboard Round 1'!R45</f>
        <v/>
      </c>
      <c r="S45" s="52" t="str">
        <f>'Womens Leaderboard Round 1'!S45</f>
        <v/>
      </c>
      <c r="T45" s="52" t="str">
        <f>'Womens Leaderboard Round 1'!T45</f>
        <v/>
      </c>
      <c r="U45" s="52" t="str">
        <f>'Womens Leaderboard Round 1'!U45</f>
        <v/>
      </c>
      <c r="V45" s="52" t="str">
        <f>'Womens Leaderboard Round 1'!V45</f>
        <v/>
      </c>
      <c r="W45" s="52" t="str">
        <f>'Womens Leaderboard Round 1'!W45</f>
        <v/>
      </c>
      <c r="AA45" s="51" t="str">
        <f t="shared" si="1"/>
        <v/>
      </c>
      <c r="AB45" s="51" t="str">
        <f t="shared" si="2"/>
        <v/>
      </c>
    </row>
    <row r="46">
      <c r="A46" s="54">
        <f>'Womens Leaderboard Round 1'!A46</f>
        <v>44</v>
      </c>
      <c r="B46" s="52" t="str">
        <f>'Womens Leaderboard Round 1'!B46</f>
        <v/>
      </c>
      <c r="C46" s="52" t="str">
        <f>'Womens Leaderboard Round 1'!C46</f>
        <v/>
      </c>
      <c r="D46" s="52" t="str">
        <f>'Womens Leaderboard Round 1'!D46</f>
        <v/>
      </c>
      <c r="E46" s="52" t="str">
        <f>'Womens Leaderboard Round 1'!E46</f>
        <v/>
      </c>
      <c r="F46" s="52" t="str">
        <f>'Womens Leaderboard Round 1'!F46</f>
        <v/>
      </c>
      <c r="G46" s="52" t="str">
        <f>'Womens Leaderboard Round 1'!G46</f>
        <v/>
      </c>
      <c r="H46" s="52" t="str">
        <f>'Womens Leaderboard Round 1'!H46</f>
        <v/>
      </c>
      <c r="I46" s="52" t="str">
        <f>'Womens Leaderboard Round 1'!I46</f>
        <v/>
      </c>
      <c r="J46" s="52" t="str">
        <f>'Womens Leaderboard Round 1'!J46</f>
        <v/>
      </c>
      <c r="K46" s="52" t="str">
        <f>'Womens Leaderboard Round 1'!K46</f>
        <v/>
      </c>
      <c r="L46" s="52" t="str">
        <f>'Womens Leaderboard Round 1'!L46</f>
        <v/>
      </c>
      <c r="M46" s="52" t="str">
        <f>'Womens Leaderboard Round 1'!M46</f>
        <v/>
      </c>
      <c r="N46" s="52" t="str">
        <f>'Womens Leaderboard Round 1'!N46</f>
        <v/>
      </c>
      <c r="O46" s="52" t="str">
        <f>'Womens Leaderboard Round 1'!O46</f>
        <v/>
      </c>
      <c r="P46" s="52" t="str">
        <f>'Womens Leaderboard Round 1'!P46</f>
        <v/>
      </c>
      <c r="Q46" s="52" t="str">
        <f>'Womens Leaderboard Round 1'!Q46</f>
        <v/>
      </c>
      <c r="R46" s="52" t="str">
        <f>'Womens Leaderboard Round 1'!R46</f>
        <v/>
      </c>
      <c r="S46" s="52" t="str">
        <f>'Womens Leaderboard Round 1'!S46</f>
        <v/>
      </c>
      <c r="T46" s="52" t="str">
        <f>'Womens Leaderboard Round 1'!T46</f>
        <v/>
      </c>
      <c r="U46" s="52" t="str">
        <f>'Womens Leaderboard Round 1'!U46</f>
        <v/>
      </c>
      <c r="V46" s="52" t="str">
        <f>'Womens Leaderboard Round 1'!V46</f>
        <v/>
      </c>
      <c r="W46" s="52" t="str">
        <f>'Womens Leaderboard Round 1'!W46</f>
        <v/>
      </c>
      <c r="AA46" s="51" t="str">
        <f t="shared" si="1"/>
        <v/>
      </c>
      <c r="AB46" s="51" t="str">
        <f t="shared" si="2"/>
        <v/>
      </c>
    </row>
    <row r="47">
      <c r="A47" s="54">
        <f>'Womens Leaderboard Round 1'!A47</f>
        <v>45</v>
      </c>
      <c r="B47" s="52" t="str">
        <f>'Womens Leaderboard Round 1'!B47</f>
        <v/>
      </c>
      <c r="C47" s="52" t="str">
        <f>'Womens Leaderboard Round 1'!C47</f>
        <v/>
      </c>
      <c r="D47" s="52" t="str">
        <f>'Womens Leaderboard Round 1'!D47</f>
        <v/>
      </c>
      <c r="E47" s="52" t="str">
        <f>'Womens Leaderboard Round 1'!E47</f>
        <v/>
      </c>
      <c r="F47" s="52" t="str">
        <f>'Womens Leaderboard Round 1'!F47</f>
        <v/>
      </c>
      <c r="G47" s="52" t="str">
        <f>'Womens Leaderboard Round 1'!G47</f>
        <v/>
      </c>
      <c r="H47" s="52" t="str">
        <f>'Womens Leaderboard Round 1'!H47</f>
        <v/>
      </c>
      <c r="I47" s="52" t="str">
        <f>'Womens Leaderboard Round 1'!I47</f>
        <v/>
      </c>
      <c r="J47" s="52" t="str">
        <f>'Womens Leaderboard Round 1'!J47</f>
        <v/>
      </c>
      <c r="K47" s="52" t="str">
        <f>'Womens Leaderboard Round 1'!K47</f>
        <v/>
      </c>
      <c r="L47" s="52" t="str">
        <f>'Womens Leaderboard Round 1'!L47</f>
        <v/>
      </c>
      <c r="M47" s="52" t="str">
        <f>'Womens Leaderboard Round 1'!M47</f>
        <v/>
      </c>
      <c r="N47" s="52" t="str">
        <f>'Womens Leaderboard Round 1'!N47</f>
        <v/>
      </c>
      <c r="O47" s="52" t="str">
        <f>'Womens Leaderboard Round 1'!O47</f>
        <v/>
      </c>
      <c r="P47" s="52" t="str">
        <f>'Womens Leaderboard Round 1'!P47</f>
        <v/>
      </c>
      <c r="Q47" s="52" t="str">
        <f>'Womens Leaderboard Round 1'!Q47</f>
        <v/>
      </c>
      <c r="R47" s="52" t="str">
        <f>'Womens Leaderboard Round 1'!R47</f>
        <v/>
      </c>
      <c r="S47" s="52" t="str">
        <f>'Womens Leaderboard Round 1'!S47</f>
        <v/>
      </c>
      <c r="T47" s="52" t="str">
        <f>'Womens Leaderboard Round 1'!T47</f>
        <v/>
      </c>
      <c r="U47" s="52" t="str">
        <f>'Womens Leaderboard Round 1'!U47</f>
        <v/>
      </c>
      <c r="V47" s="52" t="str">
        <f>'Womens Leaderboard Round 1'!V47</f>
        <v/>
      </c>
      <c r="W47" s="52" t="str">
        <f>'Womens Leaderboard Round 1'!W47</f>
        <v/>
      </c>
      <c r="AA47" s="51" t="str">
        <f t="shared" si="1"/>
        <v/>
      </c>
      <c r="AB47" s="51" t="str">
        <f t="shared" si="2"/>
        <v/>
      </c>
    </row>
    <row r="48">
      <c r="A48" s="54">
        <f>'Womens Leaderboard Round 1'!A48</f>
        <v>46</v>
      </c>
      <c r="B48" s="52" t="str">
        <f>'Womens Leaderboard Round 1'!B48</f>
        <v/>
      </c>
      <c r="C48" s="52" t="str">
        <f>'Womens Leaderboard Round 1'!C48</f>
        <v/>
      </c>
      <c r="D48" s="52" t="str">
        <f>'Womens Leaderboard Round 1'!D48</f>
        <v/>
      </c>
      <c r="E48" s="52" t="str">
        <f>'Womens Leaderboard Round 1'!E48</f>
        <v/>
      </c>
      <c r="F48" s="52" t="str">
        <f>'Womens Leaderboard Round 1'!F48</f>
        <v/>
      </c>
      <c r="G48" s="52" t="str">
        <f>'Womens Leaderboard Round 1'!G48</f>
        <v/>
      </c>
      <c r="H48" s="52" t="str">
        <f>'Womens Leaderboard Round 1'!H48</f>
        <v/>
      </c>
      <c r="I48" s="52" t="str">
        <f>'Womens Leaderboard Round 1'!I48</f>
        <v/>
      </c>
      <c r="J48" s="52" t="str">
        <f>'Womens Leaderboard Round 1'!J48</f>
        <v/>
      </c>
      <c r="K48" s="52" t="str">
        <f>'Womens Leaderboard Round 1'!K48</f>
        <v/>
      </c>
      <c r="L48" s="52" t="str">
        <f>'Womens Leaderboard Round 1'!L48</f>
        <v/>
      </c>
      <c r="M48" s="52" t="str">
        <f>'Womens Leaderboard Round 1'!M48</f>
        <v/>
      </c>
      <c r="N48" s="52" t="str">
        <f>'Womens Leaderboard Round 1'!N48</f>
        <v/>
      </c>
      <c r="O48" s="52" t="str">
        <f>'Womens Leaderboard Round 1'!O48</f>
        <v/>
      </c>
      <c r="P48" s="52" t="str">
        <f>'Womens Leaderboard Round 1'!P48</f>
        <v/>
      </c>
      <c r="Q48" s="52" t="str">
        <f>'Womens Leaderboard Round 1'!Q48</f>
        <v/>
      </c>
      <c r="R48" s="52" t="str">
        <f>'Womens Leaderboard Round 1'!R48</f>
        <v/>
      </c>
      <c r="S48" s="52" t="str">
        <f>'Womens Leaderboard Round 1'!S48</f>
        <v/>
      </c>
      <c r="T48" s="52" t="str">
        <f>'Womens Leaderboard Round 1'!T48</f>
        <v/>
      </c>
      <c r="U48" s="52" t="str">
        <f>'Womens Leaderboard Round 1'!U48</f>
        <v/>
      </c>
      <c r="V48" s="52" t="str">
        <f>'Womens Leaderboard Round 1'!V48</f>
        <v/>
      </c>
      <c r="W48" s="52" t="str">
        <f>'Womens Leaderboard Round 1'!W48</f>
        <v/>
      </c>
      <c r="AA48" s="51" t="str">
        <f t="shared" si="1"/>
        <v/>
      </c>
      <c r="AB48" s="51" t="str">
        <f t="shared" si="2"/>
        <v/>
      </c>
    </row>
    <row r="49">
      <c r="A49" s="54">
        <f>'Womens Leaderboard Round 1'!A49</f>
        <v>47</v>
      </c>
      <c r="B49" s="52" t="str">
        <f>'Womens Leaderboard Round 1'!B49</f>
        <v/>
      </c>
      <c r="C49" s="52" t="str">
        <f>'Womens Leaderboard Round 1'!C49</f>
        <v/>
      </c>
      <c r="D49" s="52" t="str">
        <f>'Womens Leaderboard Round 1'!D49</f>
        <v/>
      </c>
      <c r="E49" s="52" t="str">
        <f>'Womens Leaderboard Round 1'!E49</f>
        <v/>
      </c>
      <c r="F49" s="52" t="str">
        <f>'Womens Leaderboard Round 1'!F49</f>
        <v/>
      </c>
      <c r="G49" s="52" t="str">
        <f>'Womens Leaderboard Round 1'!G49</f>
        <v/>
      </c>
      <c r="H49" s="52" t="str">
        <f>'Womens Leaderboard Round 1'!H49</f>
        <v/>
      </c>
      <c r="I49" s="52" t="str">
        <f>'Womens Leaderboard Round 1'!I49</f>
        <v/>
      </c>
      <c r="J49" s="52" t="str">
        <f>'Womens Leaderboard Round 1'!J49</f>
        <v/>
      </c>
      <c r="K49" s="52" t="str">
        <f>'Womens Leaderboard Round 1'!K49</f>
        <v/>
      </c>
      <c r="L49" s="52" t="str">
        <f>'Womens Leaderboard Round 1'!L49</f>
        <v/>
      </c>
      <c r="M49" s="52" t="str">
        <f>'Womens Leaderboard Round 1'!M49</f>
        <v/>
      </c>
      <c r="N49" s="52" t="str">
        <f>'Womens Leaderboard Round 1'!N49</f>
        <v/>
      </c>
      <c r="O49" s="52" t="str">
        <f>'Womens Leaderboard Round 1'!O49</f>
        <v/>
      </c>
      <c r="P49" s="52" t="str">
        <f>'Womens Leaderboard Round 1'!P49</f>
        <v/>
      </c>
      <c r="Q49" s="52" t="str">
        <f>'Womens Leaderboard Round 1'!Q49</f>
        <v/>
      </c>
      <c r="R49" s="52" t="str">
        <f>'Womens Leaderboard Round 1'!R49</f>
        <v/>
      </c>
      <c r="S49" s="52" t="str">
        <f>'Womens Leaderboard Round 1'!S49</f>
        <v/>
      </c>
      <c r="T49" s="52" t="str">
        <f>'Womens Leaderboard Round 1'!T49</f>
        <v/>
      </c>
      <c r="U49" s="52" t="str">
        <f>'Womens Leaderboard Round 1'!U49</f>
        <v/>
      </c>
      <c r="V49" s="52" t="str">
        <f>'Womens Leaderboard Round 1'!V49</f>
        <v/>
      </c>
      <c r="W49" s="52" t="str">
        <f>'Womens Leaderboard Round 1'!W49</f>
        <v/>
      </c>
      <c r="AA49" s="51" t="str">
        <f t="shared" si="1"/>
        <v/>
      </c>
      <c r="AB49" s="51" t="str">
        <f t="shared" si="2"/>
        <v/>
      </c>
    </row>
    <row r="50">
      <c r="A50" s="54">
        <f>'Womens Leaderboard Round 1'!A50</f>
        <v>48</v>
      </c>
      <c r="B50" s="52" t="str">
        <f>'Womens Leaderboard Round 1'!B50</f>
        <v/>
      </c>
      <c r="C50" s="52" t="str">
        <f>'Womens Leaderboard Round 1'!C50</f>
        <v/>
      </c>
      <c r="D50" s="52" t="str">
        <f>'Womens Leaderboard Round 1'!D50</f>
        <v/>
      </c>
      <c r="E50" s="52" t="str">
        <f>'Womens Leaderboard Round 1'!E50</f>
        <v/>
      </c>
      <c r="F50" s="52" t="str">
        <f>'Womens Leaderboard Round 1'!F50</f>
        <v/>
      </c>
      <c r="G50" s="52" t="str">
        <f>'Womens Leaderboard Round 1'!G50</f>
        <v/>
      </c>
      <c r="H50" s="52" t="str">
        <f>'Womens Leaderboard Round 1'!H50</f>
        <v/>
      </c>
      <c r="I50" s="52" t="str">
        <f>'Womens Leaderboard Round 1'!I50</f>
        <v/>
      </c>
      <c r="J50" s="52" t="str">
        <f>'Womens Leaderboard Round 1'!J50</f>
        <v/>
      </c>
      <c r="K50" s="52" t="str">
        <f>'Womens Leaderboard Round 1'!K50</f>
        <v/>
      </c>
      <c r="L50" s="52" t="str">
        <f>'Womens Leaderboard Round 1'!L50</f>
        <v/>
      </c>
      <c r="M50" s="52" t="str">
        <f>'Womens Leaderboard Round 1'!M50</f>
        <v/>
      </c>
      <c r="N50" s="52" t="str">
        <f>'Womens Leaderboard Round 1'!N50</f>
        <v/>
      </c>
      <c r="O50" s="52" t="str">
        <f>'Womens Leaderboard Round 1'!O50</f>
        <v/>
      </c>
      <c r="P50" s="52" t="str">
        <f>'Womens Leaderboard Round 1'!P50</f>
        <v/>
      </c>
      <c r="Q50" s="52" t="str">
        <f>'Womens Leaderboard Round 1'!Q50</f>
        <v/>
      </c>
      <c r="R50" s="52" t="str">
        <f>'Womens Leaderboard Round 1'!R50</f>
        <v/>
      </c>
      <c r="S50" s="52" t="str">
        <f>'Womens Leaderboard Round 1'!S50</f>
        <v/>
      </c>
      <c r="T50" s="52" t="str">
        <f>'Womens Leaderboard Round 1'!T50</f>
        <v/>
      </c>
      <c r="U50" s="52" t="str">
        <f>'Womens Leaderboard Round 1'!U50</f>
        <v/>
      </c>
      <c r="V50" s="52" t="str">
        <f>'Womens Leaderboard Round 1'!V50</f>
        <v/>
      </c>
      <c r="W50" s="52" t="str">
        <f>'Womens Leaderboard Round 1'!W50</f>
        <v/>
      </c>
      <c r="AA50" s="51" t="str">
        <f t="shared" si="1"/>
        <v/>
      </c>
      <c r="AB50" s="51" t="str">
        <f t="shared" si="2"/>
        <v/>
      </c>
    </row>
    <row r="51">
      <c r="A51" s="54">
        <f>'Womens Leaderboard Round 1'!A51</f>
        <v>49</v>
      </c>
      <c r="B51" s="52" t="str">
        <f>'Womens Leaderboard Round 1'!B51</f>
        <v/>
      </c>
      <c r="C51" s="52" t="str">
        <f>'Womens Leaderboard Round 1'!C51</f>
        <v/>
      </c>
      <c r="D51" s="52" t="str">
        <f>'Womens Leaderboard Round 1'!D51</f>
        <v/>
      </c>
      <c r="E51" s="52" t="str">
        <f>'Womens Leaderboard Round 1'!E51</f>
        <v/>
      </c>
      <c r="F51" s="52" t="str">
        <f>'Womens Leaderboard Round 1'!F51</f>
        <v/>
      </c>
      <c r="G51" s="52" t="str">
        <f>'Womens Leaderboard Round 1'!G51</f>
        <v/>
      </c>
      <c r="H51" s="52" t="str">
        <f>'Womens Leaderboard Round 1'!H51</f>
        <v/>
      </c>
      <c r="I51" s="52" t="str">
        <f>'Womens Leaderboard Round 1'!I51</f>
        <v/>
      </c>
      <c r="J51" s="52" t="str">
        <f>'Womens Leaderboard Round 1'!J51</f>
        <v/>
      </c>
      <c r="K51" s="52" t="str">
        <f>'Womens Leaderboard Round 1'!K51</f>
        <v/>
      </c>
      <c r="L51" s="52" t="str">
        <f>'Womens Leaderboard Round 1'!L51</f>
        <v/>
      </c>
      <c r="M51" s="52" t="str">
        <f>'Womens Leaderboard Round 1'!M51</f>
        <v/>
      </c>
      <c r="N51" s="52" t="str">
        <f>'Womens Leaderboard Round 1'!N51</f>
        <v/>
      </c>
      <c r="O51" s="52" t="str">
        <f>'Womens Leaderboard Round 1'!O51</f>
        <v/>
      </c>
      <c r="P51" s="52" t="str">
        <f>'Womens Leaderboard Round 1'!P51</f>
        <v/>
      </c>
      <c r="Q51" s="52" t="str">
        <f>'Womens Leaderboard Round 1'!Q51</f>
        <v/>
      </c>
      <c r="R51" s="52" t="str">
        <f>'Womens Leaderboard Round 1'!R51</f>
        <v/>
      </c>
      <c r="S51" s="52" t="str">
        <f>'Womens Leaderboard Round 1'!S51</f>
        <v/>
      </c>
      <c r="T51" s="52" t="str">
        <f>'Womens Leaderboard Round 1'!T51</f>
        <v/>
      </c>
      <c r="U51" s="52" t="str">
        <f>'Womens Leaderboard Round 1'!U51</f>
        <v/>
      </c>
      <c r="V51" s="52" t="str">
        <f>'Womens Leaderboard Round 1'!V51</f>
        <v/>
      </c>
      <c r="W51" s="52" t="str">
        <f>'Womens Leaderboard Round 1'!W51</f>
        <v/>
      </c>
      <c r="AA51" s="51" t="str">
        <f t="shared" si="1"/>
        <v/>
      </c>
      <c r="AB51" s="51" t="str">
        <f t="shared" si="2"/>
        <v/>
      </c>
    </row>
    <row r="52">
      <c r="A52" s="54">
        <f>'Womens Leaderboard Round 1'!A52</f>
        <v>50</v>
      </c>
      <c r="B52" s="52" t="str">
        <f>'Womens Leaderboard Round 1'!B52</f>
        <v/>
      </c>
      <c r="C52" s="52" t="str">
        <f>'Womens Leaderboard Round 1'!C52</f>
        <v/>
      </c>
      <c r="D52" s="52" t="str">
        <f>'Womens Leaderboard Round 1'!D52</f>
        <v/>
      </c>
      <c r="E52" s="52" t="str">
        <f>'Womens Leaderboard Round 1'!E52</f>
        <v/>
      </c>
      <c r="F52" s="52" t="str">
        <f>'Womens Leaderboard Round 1'!F52</f>
        <v/>
      </c>
      <c r="G52" s="52" t="str">
        <f>'Womens Leaderboard Round 1'!G52</f>
        <v/>
      </c>
      <c r="H52" s="52" t="str">
        <f>'Womens Leaderboard Round 1'!H52</f>
        <v/>
      </c>
      <c r="I52" s="52" t="str">
        <f>'Womens Leaderboard Round 1'!I52</f>
        <v/>
      </c>
      <c r="J52" s="52" t="str">
        <f>'Womens Leaderboard Round 1'!J52</f>
        <v/>
      </c>
      <c r="K52" s="52" t="str">
        <f>'Womens Leaderboard Round 1'!K52</f>
        <v/>
      </c>
      <c r="L52" s="52" t="str">
        <f>'Womens Leaderboard Round 1'!L52</f>
        <v/>
      </c>
      <c r="M52" s="52" t="str">
        <f>'Womens Leaderboard Round 1'!M52</f>
        <v/>
      </c>
      <c r="N52" s="52" t="str">
        <f>'Womens Leaderboard Round 1'!N52</f>
        <v/>
      </c>
      <c r="O52" s="52" t="str">
        <f>'Womens Leaderboard Round 1'!O52</f>
        <v/>
      </c>
      <c r="P52" s="52" t="str">
        <f>'Womens Leaderboard Round 1'!P52</f>
        <v/>
      </c>
      <c r="Q52" s="52" t="str">
        <f>'Womens Leaderboard Round 1'!Q52</f>
        <v/>
      </c>
      <c r="R52" s="52" t="str">
        <f>'Womens Leaderboard Round 1'!R52</f>
        <v/>
      </c>
      <c r="S52" s="52" t="str">
        <f>'Womens Leaderboard Round 1'!S52</f>
        <v/>
      </c>
      <c r="T52" s="52" t="str">
        <f>'Womens Leaderboard Round 1'!T52</f>
        <v/>
      </c>
      <c r="U52" s="52" t="str">
        <f>'Womens Leaderboard Round 1'!U52</f>
        <v/>
      </c>
      <c r="V52" s="52" t="str">
        <f>'Womens Leaderboard Round 1'!V52</f>
        <v/>
      </c>
      <c r="W52" s="52" t="str">
        <f>'Womens Leaderboard Round 1'!W52</f>
        <v/>
      </c>
      <c r="AA52" s="51" t="str">
        <f t="shared" si="1"/>
        <v/>
      </c>
      <c r="AB52" s="51" t="str">
        <f t="shared" si="2"/>
        <v/>
      </c>
    </row>
    <row r="53">
      <c r="A53" s="54">
        <f>'Womens Leaderboard Round 1'!A53</f>
        <v>51</v>
      </c>
      <c r="B53" s="52" t="str">
        <f>'Womens Leaderboard Round 1'!B53</f>
        <v/>
      </c>
      <c r="C53" s="52" t="str">
        <f>'Womens Leaderboard Round 1'!C53</f>
        <v/>
      </c>
      <c r="D53" s="52" t="str">
        <f>'Womens Leaderboard Round 1'!D53</f>
        <v/>
      </c>
      <c r="E53" s="52" t="str">
        <f>'Womens Leaderboard Round 1'!E53</f>
        <v/>
      </c>
      <c r="F53" s="52" t="str">
        <f>'Womens Leaderboard Round 1'!F53</f>
        <v/>
      </c>
      <c r="G53" s="52" t="str">
        <f>'Womens Leaderboard Round 1'!G53</f>
        <v/>
      </c>
      <c r="H53" s="52" t="str">
        <f>'Womens Leaderboard Round 1'!H53</f>
        <v/>
      </c>
      <c r="I53" s="52" t="str">
        <f>'Womens Leaderboard Round 1'!I53</f>
        <v/>
      </c>
      <c r="J53" s="52" t="str">
        <f>'Womens Leaderboard Round 1'!J53</f>
        <v/>
      </c>
      <c r="K53" s="52" t="str">
        <f>'Womens Leaderboard Round 1'!K53</f>
        <v/>
      </c>
      <c r="L53" s="52" t="str">
        <f>'Womens Leaderboard Round 1'!L53</f>
        <v/>
      </c>
      <c r="M53" s="52" t="str">
        <f>'Womens Leaderboard Round 1'!M53</f>
        <v/>
      </c>
      <c r="N53" s="52" t="str">
        <f>'Womens Leaderboard Round 1'!N53</f>
        <v/>
      </c>
      <c r="O53" s="52" t="str">
        <f>'Womens Leaderboard Round 1'!O53</f>
        <v/>
      </c>
      <c r="P53" s="52" t="str">
        <f>'Womens Leaderboard Round 1'!P53</f>
        <v/>
      </c>
      <c r="Q53" s="52" t="str">
        <f>'Womens Leaderboard Round 1'!Q53</f>
        <v/>
      </c>
      <c r="R53" s="52" t="str">
        <f>'Womens Leaderboard Round 1'!R53</f>
        <v/>
      </c>
      <c r="S53" s="52" t="str">
        <f>'Womens Leaderboard Round 1'!S53</f>
        <v/>
      </c>
      <c r="T53" s="52" t="str">
        <f>'Womens Leaderboard Round 1'!T53</f>
        <v/>
      </c>
      <c r="U53" s="52" t="str">
        <f>'Womens Leaderboard Round 1'!U53</f>
        <v/>
      </c>
      <c r="V53" s="52" t="str">
        <f>'Womens Leaderboard Round 1'!V53</f>
        <v/>
      </c>
      <c r="W53" s="52" t="str">
        <f>'Womens Leaderboard Round 1'!W53</f>
        <v/>
      </c>
      <c r="AA53" s="51" t="str">
        <f t="shared" si="1"/>
        <v/>
      </c>
      <c r="AB53" s="51" t="str">
        <f t="shared" si="2"/>
        <v/>
      </c>
    </row>
    <row r="54">
      <c r="A54" s="54">
        <f>'Womens Leaderboard Round 1'!A54</f>
        <v>52</v>
      </c>
      <c r="B54" s="52" t="str">
        <f>'Womens Leaderboard Round 1'!B54</f>
        <v/>
      </c>
      <c r="C54" s="52" t="str">
        <f>'Womens Leaderboard Round 1'!C54</f>
        <v/>
      </c>
      <c r="D54" s="52" t="str">
        <f>'Womens Leaderboard Round 1'!D54</f>
        <v/>
      </c>
      <c r="E54" s="52" t="str">
        <f>'Womens Leaderboard Round 1'!E54</f>
        <v/>
      </c>
      <c r="F54" s="52" t="str">
        <f>'Womens Leaderboard Round 1'!F54</f>
        <v/>
      </c>
      <c r="G54" s="52" t="str">
        <f>'Womens Leaderboard Round 1'!G54</f>
        <v/>
      </c>
      <c r="H54" s="52" t="str">
        <f>'Womens Leaderboard Round 1'!H54</f>
        <v/>
      </c>
      <c r="I54" s="52" t="str">
        <f>'Womens Leaderboard Round 1'!I54</f>
        <v/>
      </c>
      <c r="J54" s="52" t="str">
        <f>'Womens Leaderboard Round 1'!J54</f>
        <v/>
      </c>
      <c r="K54" s="52" t="str">
        <f>'Womens Leaderboard Round 1'!K54</f>
        <v/>
      </c>
      <c r="L54" s="52" t="str">
        <f>'Womens Leaderboard Round 1'!L54</f>
        <v/>
      </c>
      <c r="M54" s="52" t="str">
        <f>'Womens Leaderboard Round 1'!M54</f>
        <v/>
      </c>
      <c r="N54" s="52" t="str">
        <f>'Womens Leaderboard Round 1'!N54</f>
        <v/>
      </c>
      <c r="O54" s="52" t="str">
        <f>'Womens Leaderboard Round 1'!O54</f>
        <v/>
      </c>
      <c r="P54" s="52" t="str">
        <f>'Womens Leaderboard Round 1'!P54</f>
        <v/>
      </c>
      <c r="Q54" s="52" t="str">
        <f>'Womens Leaderboard Round 1'!Q54</f>
        <v/>
      </c>
      <c r="R54" s="52" t="str">
        <f>'Womens Leaderboard Round 1'!R54</f>
        <v/>
      </c>
      <c r="S54" s="52" t="str">
        <f>'Womens Leaderboard Round 1'!S54</f>
        <v/>
      </c>
      <c r="T54" s="52" t="str">
        <f>'Womens Leaderboard Round 1'!T54</f>
        <v/>
      </c>
      <c r="U54" s="52" t="str">
        <f>'Womens Leaderboard Round 1'!U54</f>
        <v/>
      </c>
      <c r="V54" s="52" t="str">
        <f>'Womens Leaderboard Round 1'!V54</f>
        <v/>
      </c>
      <c r="W54" s="52" t="str">
        <f>'Womens Leaderboard Round 1'!W54</f>
        <v/>
      </c>
      <c r="AA54" s="51" t="str">
        <f t="shared" si="1"/>
        <v/>
      </c>
      <c r="AB54" s="51" t="str">
        <f t="shared" si="2"/>
        <v/>
      </c>
    </row>
    <row r="55">
      <c r="A55" s="54">
        <f>'Womens Leaderboard Round 1'!A55</f>
        <v>53</v>
      </c>
      <c r="B55" s="52" t="str">
        <f>'Womens Leaderboard Round 1'!B55</f>
        <v/>
      </c>
      <c r="C55" s="52" t="str">
        <f>'Womens Leaderboard Round 1'!C55</f>
        <v/>
      </c>
      <c r="D55" s="52" t="str">
        <f>'Womens Leaderboard Round 1'!D55</f>
        <v/>
      </c>
      <c r="E55" s="52" t="str">
        <f>'Womens Leaderboard Round 1'!E55</f>
        <v/>
      </c>
      <c r="F55" s="52" t="str">
        <f>'Womens Leaderboard Round 1'!F55</f>
        <v/>
      </c>
      <c r="G55" s="52" t="str">
        <f>'Womens Leaderboard Round 1'!G55</f>
        <v/>
      </c>
      <c r="H55" s="52" t="str">
        <f>'Womens Leaderboard Round 1'!H55</f>
        <v/>
      </c>
      <c r="I55" s="52" t="str">
        <f>'Womens Leaderboard Round 1'!I55</f>
        <v/>
      </c>
      <c r="J55" s="52" t="str">
        <f>'Womens Leaderboard Round 1'!J55</f>
        <v/>
      </c>
      <c r="K55" s="52" t="str">
        <f>'Womens Leaderboard Round 1'!K55</f>
        <v/>
      </c>
      <c r="L55" s="52" t="str">
        <f>'Womens Leaderboard Round 1'!L55</f>
        <v/>
      </c>
      <c r="M55" s="52" t="str">
        <f>'Womens Leaderboard Round 1'!M55</f>
        <v/>
      </c>
      <c r="N55" s="52" t="str">
        <f>'Womens Leaderboard Round 1'!N55</f>
        <v/>
      </c>
      <c r="O55" s="52" t="str">
        <f>'Womens Leaderboard Round 1'!O55</f>
        <v/>
      </c>
      <c r="P55" s="52" t="str">
        <f>'Womens Leaderboard Round 1'!P55</f>
        <v/>
      </c>
      <c r="Q55" s="52" t="str">
        <f>'Womens Leaderboard Round 1'!Q55</f>
        <v/>
      </c>
      <c r="R55" s="52" t="str">
        <f>'Womens Leaderboard Round 1'!R55</f>
        <v/>
      </c>
      <c r="S55" s="52" t="str">
        <f>'Womens Leaderboard Round 1'!S55</f>
        <v/>
      </c>
      <c r="T55" s="52" t="str">
        <f>'Womens Leaderboard Round 1'!T55</f>
        <v/>
      </c>
      <c r="U55" s="52" t="str">
        <f>'Womens Leaderboard Round 1'!U55</f>
        <v/>
      </c>
      <c r="V55" s="52" t="str">
        <f>'Womens Leaderboard Round 1'!V55</f>
        <v/>
      </c>
      <c r="W55" s="52" t="str">
        <f>'Womens Leaderboard Round 1'!W55</f>
        <v/>
      </c>
      <c r="AA55" s="51" t="str">
        <f t="shared" si="1"/>
        <v/>
      </c>
      <c r="AB55" s="51" t="str">
        <f t="shared" si="2"/>
        <v/>
      </c>
    </row>
    <row r="56">
      <c r="A56" s="54">
        <f>'Womens Leaderboard Round 1'!A56</f>
        <v>54</v>
      </c>
      <c r="B56" s="52" t="str">
        <f>'Womens Leaderboard Round 1'!B56</f>
        <v/>
      </c>
      <c r="C56" s="52" t="str">
        <f>'Womens Leaderboard Round 1'!C56</f>
        <v/>
      </c>
      <c r="D56" s="52" t="str">
        <f>'Womens Leaderboard Round 1'!D56</f>
        <v/>
      </c>
      <c r="E56" s="52" t="str">
        <f>'Womens Leaderboard Round 1'!E56</f>
        <v/>
      </c>
      <c r="F56" s="52" t="str">
        <f>'Womens Leaderboard Round 1'!F56</f>
        <v/>
      </c>
      <c r="G56" s="52" t="str">
        <f>'Womens Leaderboard Round 1'!G56</f>
        <v/>
      </c>
      <c r="H56" s="52" t="str">
        <f>'Womens Leaderboard Round 1'!H56</f>
        <v/>
      </c>
      <c r="I56" s="52" t="str">
        <f>'Womens Leaderboard Round 1'!I56</f>
        <v/>
      </c>
      <c r="J56" s="52" t="str">
        <f>'Womens Leaderboard Round 1'!J56</f>
        <v/>
      </c>
      <c r="K56" s="52" t="str">
        <f>'Womens Leaderboard Round 1'!K56</f>
        <v/>
      </c>
      <c r="L56" s="52" t="str">
        <f>'Womens Leaderboard Round 1'!L56</f>
        <v/>
      </c>
      <c r="M56" s="52" t="str">
        <f>'Womens Leaderboard Round 1'!M56</f>
        <v/>
      </c>
      <c r="N56" s="52" t="str">
        <f>'Womens Leaderboard Round 1'!N56</f>
        <v/>
      </c>
      <c r="O56" s="52" t="str">
        <f>'Womens Leaderboard Round 1'!O56</f>
        <v/>
      </c>
      <c r="P56" s="52" t="str">
        <f>'Womens Leaderboard Round 1'!P56</f>
        <v/>
      </c>
      <c r="Q56" s="52" t="str">
        <f>'Womens Leaderboard Round 1'!Q56</f>
        <v/>
      </c>
      <c r="R56" s="52" t="str">
        <f>'Womens Leaderboard Round 1'!R56</f>
        <v/>
      </c>
      <c r="S56" s="52" t="str">
        <f>'Womens Leaderboard Round 1'!S56</f>
        <v/>
      </c>
      <c r="T56" s="52" t="str">
        <f>'Womens Leaderboard Round 1'!T56</f>
        <v/>
      </c>
      <c r="U56" s="52" t="str">
        <f>'Womens Leaderboard Round 1'!U56</f>
        <v/>
      </c>
      <c r="V56" s="52" t="str">
        <f>'Womens Leaderboard Round 1'!V56</f>
        <v/>
      </c>
      <c r="W56" s="52" t="str">
        <f>'Womens Leaderboard Round 1'!W56</f>
        <v/>
      </c>
      <c r="AA56" s="51" t="str">
        <f t="shared" si="1"/>
        <v/>
      </c>
      <c r="AB56" s="51" t="str">
        <f t="shared" si="2"/>
        <v/>
      </c>
    </row>
    <row r="57">
      <c r="A57" s="54">
        <f>'Womens Leaderboard Round 1'!A57</f>
        <v>55</v>
      </c>
      <c r="B57" s="52" t="str">
        <f>'Womens Leaderboard Round 1'!B57</f>
        <v/>
      </c>
      <c r="C57" s="52" t="str">
        <f>'Womens Leaderboard Round 1'!C57</f>
        <v/>
      </c>
      <c r="D57" s="52" t="str">
        <f>'Womens Leaderboard Round 1'!D57</f>
        <v/>
      </c>
      <c r="E57" s="52" t="str">
        <f>'Womens Leaderboard Round 1'!E57</f>
        <v/>
      </c>
      <c r="F57" s="52" t="str">
        <f>'Womens Leaderboard Round 1'!F57</f>
        <v/>
      </c>
      <c r="G57" s="52" t="str">
        <f>'Womens Leaderboard Round 1'!G57</f>
        <v/>
      </c>
      <c r="H57" s="52" t="str">
        <f>'Womens Leaderboard Round 1'!H57</f>
        <v/>
      </c>
      <c r="I57" s="52" t="str">
        <f>'Womens Leaderboard Round 1'!I57</f>
        <v/>
      </c>
      <c r="J57" s="52" t="str">
        <f>'Womens Leaderboard Round 1'!J57</f>
        <v/>
      </c>
      <c r="K57" s="52" t="str">
        <f>'Womens Leaderboard Round 1'!K57</f>
        <v/>
      </c>
      <c r="L57" s="52" t="str">
        <f>'Womens Leaderboard Round 1'!L57</f>
        <v/>
      </c>
      <c r="M57" s="52" t="str">
        <f>'Womens Leaderboard Round 1'!M57</f>
        <v/>
      </c>
      <c r="N57" s="52" t="str">
        <f>'Womens Leaderboard Round 1'!N57</f>
        <v/>
      </c>
      <c r="O57" s="52" t="str">
        <f>'Womens Leaderboard Round 1'!O57</f>
        <v/>
      </c>
      <c r="P57" s="52" t="str">
        <f>'Womens Leaderboard Round 1'!P57</f>
        <v/>
      </c>
      <c r="Q57" s="52" t="str">
        <f>'Womens Leaderboard Round 1'!Q57</f>
        <v/>
      </c>
      <c r="R57" s="52" t="str">
        <f>'Womens Leaderboard Round 1'!R57</f>
        <v/>
      </c>
      <c r="S57" s="52" t="str">
        <f>'Womens Leaderboard Round 1'!S57</f>
        <v/>
      </c>
      <c r="T57" s="52" t="str">
        <f>'Womens Leaderboard Round 1'!T57</f>
        <v/>
      </c>
      <c r="U57" s="52" t="str">
        <f>'Womens Leaderboard Round 1'!U57</f>
        <v/>
      </c>
      <c r="V57" s="52" t="str">
        <f>'Womens Leaderboard Round 1'!V57</f>
        <v/>
      </c>
      <c r="W57" s="52" t="str">
        <f>'Womens Leaderboard Round 1'!W57</f>
        <v/>
      </c>
      <c r="AA57" s="51" t="str">
        <f t="shared" si="1"/>
        <v/>
      </c>
      <c r="AB57" s="51" t="str">
        <f t="shared" si="2"/>
        <v/>
      </c>
    </row>
    <row r="58">
      <c r="A58" s="54">
        <f>'Womens Leaderboard Round 1'!A58</f>
        <v>56</v>
      </c>
      <c r="B58" s="52" t="str">
        <f>'Womens Leaderboard Round 1'!B58</f>
        <v/>
      </c>
      <c r="C58" s="52" t="str">
        <f>'Womens Leaderboard Round 1'!C58</f>
        <v/>
      </c>
      <c r="D58" s="52" t="str">
        <f>'Womens Leaderboard Round 1'!D58</f>
        <v/>
      </c>
      <c r="E58" s="52" t="str">
        <f>'Womens Leaderboard Round 1'!E58</f>
        <v/>
      </c>
      <c r="F58" s="52" t="str">
        <f>'Womens Leaderboard Round 1'!F58</f>
        <v/>
      </c>
      <c r="G58" s="52" t="str">
        <f>'Womens Leaderboard Round 1'!G58</f>
        <v/>
      </c>
      <c r="H58" s="52" t="str">
        <f>'Womens Leaderboard Round 1'!H58</f>
        <v/>
      </c>
      <c r="I58" s="52" t="str">
        <f>'Womens Leaderboard Round 1'!I58</f>
        <v/>
      </c>
      <c r="J58" s="52" t="str">
        <f>'Womens Leaderboard Round 1'!J58</f>
        <v/>
      </c>
      <c r="K58" s="52" t="str">
        <f>'Womens Leaderboard Round 1'!K58</f>
        <v/>
      </c>
      <c r="L58" s="52" t="str">
        <f>'Womens Leaderboard Round 1'!L58</f>
        <v/>
      </c>
      <c r="M58" s="52" t="str">
        <f>'Womens Leaderboard Round 1'!M58</f>
        <v/>
      </c>
      <c r="N58" s="52" t="str">
        <f>'Womens Leaderboard Round 1'!N58</f>
        <v/>
      </c>
      <c r="O58" s="52" t="str">
        <f>'Womens Leaderboard Round 1'!O58</f>
        <v/>
      </c>
      <c r="P58" s="52" t="str">
        <f>'Womens Leaderboard Round 1'!P58</f>
        <v/>
      </c>
      <c r="Q58" s="52" t="str">
        <f>'Womens Leaderboard Round 1'!Q58</f>
        <v/>
      </c>
      <c r="R58" s="52" t="str">
        <f>'Womens Leaderboard Round 1'!R58</f>
        <v/>
      </c>
      <c r="S58" s="52" t="str">
        <f>'Womens Leaderboard Round 1'!S58</f>
        <v/>
      </c>
      <c r="T58" s="52" t="str">
        <f>'Womens Leaderboard Round 1'!T58</f>
        <v/>
      </c>
      <c r="U58" s="52" t="str">
        <f>'Womens Leaderboard Round 1'!U58</f>
        <v/>
      </c>
      <c r="V58" s="52" t="str">
        <f>'Womens Leaderboard Round 1'!V58</f>
        <v/>
      </c>
      <c r="W58" s="52" t="str">
        <f>'Womens Leaderboard Round 1'!W58</f>
        <v/>
      </c>
      <c r="AA58" s="51" t="str">
        <f t="shared" si="1"/>
        <v/>
      </c>
      <c r="AB58" s="51" t="str">
        <f t="shared" si="2"/>
        <v/>
      </c>
    </row>
    <row r="59">
      <c r="A59" s="54">
        <f>'Leaderboard Round 1'!A59</f>
        <v>57</v>
      </c>
      <c r="AA59" s="51" t="str">
        <f t="shared" si="1"/>
        <v/>
      </c>
      <c r="AB59" s="51" t="str">
        <f t="shared" si="2"/>
        <v/>
      </c>
    </row>
    <row r="60">
      <c r="A60" s="54">
        <f>'Leaderboard Round 1'!A60</f>
        <v>58</v>
      </c>
      <c r="AA60" s="51" t="str">
        <f t="shared" si="1"/>
        <v/>
      </c>
      <c r="AB60" s="51" t="str">
        <f t="shared" si="2"/>
        <v/>
      </c>
    </row>
    <row r="61">
      <c r="A61" s="54">
        <f>'Leaderboard Round 1'!A61</f>
        <v>59</v>
      </c>
      <c r="AA61" s="51" t="str">
        <f t="shared" si="1"/>
        <v/>
      </c>
      <c r="AB61" s="51" t="str">
        <f t="shared" si="2"/>
        <v/>
      </c>
    </row>
    <row r="62">
      <c r="A62" s="54">
        <f>'Leaderboard Round 1'!A62</f>
        <v>60</v>
      </c>
      <c r="AA62" s="51" t="str">
        <f t="shared" si="1"/>
        <v/>
      </c>
      <c r="AB62" s="51" t="str">
        <f t="shared" si="2"/>
        <v/>
      </c>
    </row>
    <row r="63">
      <c r="A63" s="54">
        <f>'Leaderboard Round 1'!A63</f>
        <v>61</v>
      </c>
      <c r="AA63" s="51" t="str">
        <f t="shared" si="1"/>
        <v/>
      </c>
      <c r="AB63" s="51" t="str">
        <f t="shared" si="2"/>
        <v/>
      </c>
    </row>
    <row r="64">
      <c r="A64" s="54">
        <f>'Leaderboard Round 1'!A64</f>
        <v>62</v>
      </c>
      <c r="AA64" s="51" t="str">
        <f t="shared" si="1"/>
        <v/>
      </c>
      <c r="AB64" s="51" t="str">
        <f t="shared" si="2"/>
        <v/>
      </c>
    </row>
    <row r="65">
      <c r="A65" s="54">
        <f>'Leaderboard Round 1'!A65</f>
        <v>63</v>
      </c>
      <c r="AA65" s="51" t="str">
        <f t="shared" si="1"/>
        <v/>
      </c>
      <c r="AB65" s="51" t="str">
        <f t="shared" si="2"/>
        <v/>
      </c>
    </row>
    <row r="66">
      <c r="A66" s="54">
        <f>'Leaderboard Round 1'!A66</f>
        <v>64</v>
      </c>
      <c r="AA66" s="51" t="str">
        <f t="shared" si="1"/>
        <v/>
      </c>
      <c r="AB66" s="51" t="str">
        <f t="shared" si="2"/>
        <v/>
      </c>
    </row>
    <row r="67">
      <c r="A67" s="54">
        <f>'Leaderboard Round 1'!A67</f>
        <v>65</v>
      </c>
      <c r="AA67" s="51" t="str">
        <f t="shared" si="1"/>
        <v/>
      </c>
      <c r="AB67" s="51" t="str">
        <f t="shared" si="2"/>
        <v/>
      </c>
    </row>
    <row r="68">
      <c r="A68" s="54">
        <f>'Leaderboard Round 1'!A68</f>
        <v>66</v>
      </c>
      <c r="AA68" s="51" t="str">
        <f t="shared" si="1"/>
        <v/>
      </c>
      <c r="AB68" s="51" t="str">
        <f t="shared" si="2"/>
        <v/>
      </c>
    </row>
    <row r="69">
      <c r="A69" s="54">
        <f>'Leaderboard Round 1'!A69</f>
        <v>67</v>
      </c>
      <c r="AA69" s="51" t="str">
        <f t="shared" si="1"/>
        <v/>
      </c>
      <c r="AB69" s="51" t="str">
        <f t="shared" si="2"/>
        <v/>
      </c>
    </row>
    <row r="70">
      <c r="A70" s="54">
        <f>'Leaderboard Round 1'!A70</f>
        <v>68</v>
      </c>
      <c r="AA70" s="51" t="str">
        <f t="shared" si="1"/>
        <v/>
      </c>
      <c r="AB70" s="51" t="str">
        <f t="shared" si="2"/>
        <v/>
      </c>
    </row>
    <row r="71">
      <c r="A71" s="54">
        <f>'Leaderboard Round 1'!A71</f>
        <v>69</v>
      </c>
      <c r="AA71" s="51" t="str">
        <f t="shared" si="1"/>
        <v/>
      </c>
      <c r="AB71" s="51" t="str">
        <f t="shared" si="2"/>
        <v/>
      </c>
    </row>
    <row r="72">
      <c r="A72" s="54">
        <f>'Leaderboard Round 1'!A72</f>
        <v>70</v>
      </c>
      <c r="AA72" s="51" t="str">
        <f t="shared" si="1"/>
        <v/>
      </c>
      <c r="AB72" s="51" t="str">
        <f t="shared" si="2"/>
        <v/>
      </c>
    </row>
    <row r="73">
      <c r="A73" s="54">
        <f>'Leaderboard Round 1'!A73</f>
        <v>71</v>
      </c>
      <c r="AA73" s="51" t="str">
        <f t="shared" si="1"/>
        <v/>
      </c>
      <c r="AB73" s="51" t="str">
        <f t="shared" si="2"/>
        <v/>
      </c>
    </row>
    <row r="74">
      <c r="A74" s="54">
        <f>'Leaderboard Round 1'!A74</f>
        <v>72</v>
      </c>
      <c r="AA74" s="51" t="str">
        <f t="shared" si="1"/>
        <v/>
      </c>
      <c r="AB74" s="51" t="str">
        <f t="shared" si="2"/>
        <v/>
      </c>
    </row>
    <row r="75">
      <c r="A75" s="54">
        <f>'Leaderboard Round 1'!A75</f>
        <v>73</v>
      </c>
      <c r="AA75" s="51" t="str">
        <f t="shared" si="1"/>
        <v/>
      </c>
      <c r="AB75" s="51" t="str">
        <f t="shared" si="2"/>
        <v/>
      </c>
    </row>
    <row r="76">
      <c r="A76" s="54">
        <f>'Leaderboard Round 1'!A76</f>
        <v>74</v>
      </c>
      <c r="AA76" s="51" t="str">
        <f t="shared" si="1"/>
        <v/>
      </c>
      <c r="AB76" s="51" t="str">
        <f t="shared" si="2"/>
        <v/>
      </c>
    </row>
    <row r="77">
      <c r="A77" s="54">
        <f>'Leaderboard Round 1'!A77</f>
        <v>75</v>
      </c>
      <c r="AA77" s="51" t="str">
        <f t="shared" si="1"/>
        <v/>
      </c>
      <c r="AB77" s="51" t="str">
        <f t="shared" si="2"/>
        <v/>
      </c>
    </row>
    <row r="78">
      <c r="A78" s="54">
        <f>'Leaderboard Round 1'!A78</f>
        <v>76</v>
      </c>
      <c r="AA78" s="51" t="str">
        <f t="shared" si="1"/>
        <v/>
      </c>
      <c r="AB78" s="51" t="str">
        <f t="shared" si="2"/>
        <v/>
      </c>
    </row>
    <row r="79">
      <c r="A79" s="54">
        <f>'Leaderboard Round 1'!A79</f>
        <v>77</v>
      </c>
      <c r="B79" s="52" t="str">
        <f>'Leaderboard Round 1'!B79</f>
        <v/>
      </c>
      <c r="C79" s="52" t="str">
        <f>'Leaderboard Round 1'!C79</f>
        <v/>
      </c>
      <c r="D79" s="52" t="str">
        <f>'Leaderboard Round 1'!D79</f>
        <v/>
      </c>
      <c r="E79" s="52" t="str">
        <f>'Leaderboard Round 1'!E79</f>
        <v/>
      </c>
      <c r="F79" s="52" t="str">
        <f>'Leaderboard Round 1'!F79</f>
        <v/>
      </c>
      <c r="G79" s="52" t="str">
        <f>'Leaderboard Round 1'!G79</f>
        <v/>
      </c>
      <c r="H79" s="52" t="str">
        <f>'Leaderboard Round 1'!H79</f>
        <v/>
      </c>
      <c r="I79" s="52" t="str">
        <f>'Leaderboard Round 1'!I79</f>
        <v/>
      </c>
      <c r="J79" s="52" t="str">
        <f>'Leaderboard Round 1'!J79</f>
        <v/>
      </c>
      <c r="K79" s="52" t="str">
        <f>'Leaderboard Round 1'!K79</f>
        <v/>
      </c>
      <c r="L79" s="52" t="str">
        <f>'Leaderboard Round 1'!L79</f>
        <v/>
      </c>
      <c r="M79" s="52" t="str">
        <f>'Leaderboard Round 1'!M79</f>
        <v/>
      </c>
      <c r="N79" s="52" t="str">
        <f>'Leaderboard Round 1'!N79</f>
        <v/>
      </c>
      <c r="O79" s="52" t="str">
        <f>'Leaderboard Round 1'!O79</f>
        <v/>
      </c>
      <c r="P79" s="52" t="str">
        <f>'Leaderboard Round 1'!P79</f>
        <v/>
      </c>
      <c r="Q79" s="52" t="str">
        <f>'Leaderboard Round 1'!Q79</f>
        <v/>
      </c>
      <c r="R79" s="52" t="str">
        <f>'Leaderboard Round 1'!R79</f>
        <v/>
      </c>
      <c r="S79" s="52" t="str">
        <f>'Leaderboard Round 1'!S79</f>
        <v/>
      </c>
      <c r="T79" s="52" t="str">
        <f>'Leaderboard Round 1'!T79</f>
        <v/>
      </c>
      <c r="U79" s="52" t="str">
        <f>'Leaderboard Round 1'!U79</f>
        <v/>
      </c>
      <c r="V79" s="52" t="str">
        <f>'Leaderboard Round 1'!V79</f>
        <v/>
      </c>
      <c r="W79" s="52" t="str">
        <f>'Leaderboard Round 1'!W79</f>
        <v/>
      </c>
      <c r="AA79" s="51" t="str">
        <f t="shared" si="1"/>
        <v/>
      </c>
      <c r="AB79" s="51" t="str">
        <f t="shared" si="2"/>
        <v/>
      </c>
    </row>
    <row r="80">
      <c r="A80" s="54">
        <f>'Leaderboard Round 1'!A80</f>
        <v>78</v>
      </c>
      <c r="B80" s="52" t="str">
        <f>'Leaderboard Round 1'!B80</f>
        <v/>
      </c>
      <c r="C80" s="52" t="str">
        <f>'Leaderboard Round 1'!C80</f>
        <v/>
      </c>
      <c r="D80" s="52" t="str">
        <f>'Leaderboard Round 1'!D80</f>
        <v/>
      </c>
      <c r="E80" s="52" t="str">
        <f>'Leaderboard Round 1'!E80</f>
        <v/>
      </c>
      <c r="F80" s="52" t="str">
        <f>'Leaderboard Round 1'!F80</f>
        <v/>
      </c>
      <c r="G80" s="52" t="str">
        <f>'Leaderboard Round 1'!G80</f>
        <v/>
      </c>
      <c r="H80" s="52" t="str">
        <f>'Leaderboard Round 1'!H80</f>
        <v/>
      </c>
      <c r="I80" s="52" t="str">
        <f>'Leaderboard Round 1'!I80</f>
        <v/>
      </c>
      <c r="J80" s="52" t="str">
        <f>'Leaderboard Round 1'!J80</f>
        <v/>
      </c>
      <c r="K80" s="52" t="str">
        <f>'Leaderboard Round 1'!K80</f>
        <v/>
      </c>
      <c r="L80" s="52" t="str">
        <f>'Leaderboard Round 1'!L80</f>
        <v/>
      </c>
      <c r="M80" s="52" t="str">
        <f>'Leaderboard Round 1'!M80</f>
        <v/>
      </c>
      <c r="N80" s="52" t="str">
        <f>'Leaderboard Round 1'!N80</f>
        <v/>
      </c>
      <c r="O80" s="52" t="str">
        <f>'Leaderboard Round 1'!O80</f>
        <v/>
      </c>
      <c r="P80" s="52" t="str">
        <f>'Leaderboard Round 1'!P80</f>
        <v/>
      </c>
      <c r="Q80" s="52" t="str">
        <f>'Leaderboard Round 1'!Q80</f>
        <v/>
      </c>
      <c r="R80" s="52" t="str">
        <f>'Leaderboard Round 1'!R80</f>
        <v/>
      </c>
      <c r="S80" s="52" t="str">
        <f>'Leaderboard Round 1'!S80</f>
        <v/>
      </c>
      <c r="T80" s="52" t="str">
        <f>'Leaderboard Round 1'!T80</f>
        <v/>
      </c>
      <c r="U80" s="52" t="str">
        <f>'Leaderboard Round 1'!U80</f>
        <v/>
      </c>
      <c r="V80" s="52" t="str">
        <f>'Leaderboard Round 1'!V80</f>
        <v/>
      </c>
      <c r="W80" s="52" t="str">
        <f>'Leaderboard Round 1'!W80</f>
        <v/>
      </c>
      <c r="AA80" s="51" t="str">
        <f t="shared" si="1"/>
        <v/>
      </c>
      <c r="AB80" s="51" t="str">
        <f t="shared" si="2"/>
        <v/>
      </c>
    </row>
    <row r="81">
      <c r="A81" s="54">
        <f>'Leaderboard Round 1'!A81</f>
        <v>79</v>
      </c>
      <c r="B81" s="52" t="str">
        <f>'Leaderboard Round 1'!B81</f>
        <v/>
      </c>
      <c r="C81" s="52" t="str">
        <f>'Leaderboard Round 1'!C81</f>
        <v/>
      </c>
      <c r="D81" s="52" t="str">
        <f>'Leaderboard Round 1'!D81</f>
        <v/>
      </c>
      <c r="E81" s="52" t="str">
        <f>'Leaderboard Round 1'!E81</f>
        <v/>
      </c>
      <c r="F81" s="52" t="str">
        <f>'Leaderboard Round 1'!F81</f>
        <v/>
      </c>
      <c r="G81" s="52" t="str">
        <f>'Leaderboard Round 1'!G81</f>
        <v/>
      </c>
      <c r="H81" s="52" t="str">
        <f>'Leaderboard Round 1'!H81</f>
        <v/>
      </c>
      <c r="I81" s="52" t="str">
        <f>'Leaderboard Round 1'!I81</f>
        <v/>
      </c>
      <c r="J81" s="52" t="str">
        <f>'Leaderboard Round 1'!J81</f>
        <v/>
      </c>
      <c r="K81" s="52" t="str">
        <f>'Leaderboard Round 1'!K81</f>
        <v/>
      </c>
      <c r="L81" s="52" t="str">
        <f>'Leaderboard Round 1'!L81</f>
        <v/>
      </c>
      <c r="M81" s="52" t="str">
        <f>'Leaderboard Round 1'!M81</f>
        <v/>
      </c>
      <c r="N81" s="52" t="str">
        <f>'Leaderboard Round 1'!N81</f>
        <v/>
      </c>
      <c r="O81" s="52" t="str">
        <f>'Leaderboard Round 1'!O81</f>
        <v/>
      </c>
      <c r="P81" s="52" t="str">
        <f>'Leaderboard Round 1'!P81</f>
        <v/>
      </c>
      <c r="Q81" s="52" t="str">
        <f>'Leaderboard Round 1'!Q81</f>
        <v/>
      </c>
      <c r="R81" s="52" t="str">
        <f>'Leaderboard Round 1'!R81</f>
        <v/>
      </c>
      <c r="S81" s="52" t="str">
        <f>'Leaderboard Round 1'!S81</f>
        <v/>
      </c>
      <c r="T81" s="52" t="str">
        <f>'Leaderboard Round 1'!T81</f>
        <v/>
      </c>
      <c r="U81" s="52" t="str">
        <f>'Leaderboard Round 1'!U81</f>
        <v/>
      </c>
      <c r="V81" s="52" t="str">
        <f>'Leaderboard Round 1'!V81</f>
        <v/>
      </c>
      <c r="W81" s="52" t="str">
        <f>'Leaderboard Round 1'!W81</f>
        <v/>
      </c>
      <c r="AA81" s="51" t="str">
        <f t="shared" si="1"/>
        <v/>
      </c>
      <c r="AB81" s="51" t="str">
        <f t="shared" si="2"/>
        <v/>
      </c>
    </row>
    <row r="82">
      <c r="A82" s="54">
        <f>'Leaderboard Round 1'!A82</f>
        <v>80</v>
      </c>
      <c r="B82" s="52" t="str">
        <f>'Leaderboard Round 1'!B82</f>
        <v/>
      </c>
      <c r="C82" s="52" t="str">
        <f>'Leaderboard Round 1'!C82</f>
        <v/>
      </c>
      <c r="D82" s="52" t="str">
        <f>'Leaderboard Round 1'!D82</f>
        <v/>
      </c>
      <c r="E82" s="52" t="str">
        <f>'Leaderboard Round 1'!E82</f>
        <v/>
      </c>
      <c r="F82" s="52" t="str">
        <f>'Leaderboard Round 1'!F82</f>
        <v/>
      </c>
      <c r="G82" s="52" t="str">
        <f>'Leaderboard Round 1'!G82</f>
        <v/>
      </c>
      <c r="H82" s="52" t="str">
        <f>'Leaderboard Round 1'!H82</f>
        <v/>
      </c>
      <c r="I82" s="52" t="str">
        <f>'Leaderboard Round 1'!I82</f>
        <v/>
      </c>
      <c r="J82" s="52" t="str">
        <f>'Leaderboard Round 1'!J82</f>
        <v/>
      </c>
      <c r="K82" s="52" t="str">
        <f>'Leaderboard Round 1'!K82</f>
        <v/>
      </c>
      <c r="L82" s="52" t="str">
        <f>'Leaderboard Round 1'!L82</f>
        <v/>
      </c>
      <c r="M82" s="52" t="str">
        <f>'Leaderboard Round 1'!M82</f>
        <v/>
      </c>
      <c r="N82" s="52" t="str">
        <f>'Leaderboard Round 1'!N82</f>
        <v/>
      </c>
      <c r="O82" s="52" t="str">
        <f>'Leaderboard Round 1'!O82</f>
        <v/>
      </c>
      <c r="P82" s="52" t="str">
        <f>'Leaderboard Round 1'!P82</f>
        <v/>
      </c>
      <c r="Q82" s="52" t="str">
        <f>'Leaderboard Round 1'!Q82</f>
        <v/>
      </c>
      <c r="R82" s="52" t="str">
        <f>'Leaderboard Round 1'!R82</f>
        <v/>
      </c>
      <c r="S82" s="52" t="str">
        <f>'Leaderboard Round 1'!S82</f>
        <v/>
      </c>
      <c r="T82" s="52" t="str">
        <f>'Leaderboard Round 1'!T82</f>
        <v/>
      </c>
      <c r="U82" s="52" t="str">
        <f>'Leaderboard Round 1'!U82</f>
        <v/>
      </c>
      <c r="V82" s="52" t="str">
        <f>'Leaderboard Round 1'!V82</f>
        <v/>
      </c>
      <c r="W82" s="52" t="str">
        <f>'Leaderboard Round 1'!W82</f>
        <v/>
      </c>
      <c r="AA82" s="51" t="str">
        <f t="shared" si="1"/>
        <v/>
      </c>
      <c r="AB82" s="51" t="str">
        <f t="shared" si="2"/>
        <v/>
      </c>
    </row>
    <row r="83">
      <c r="A83" s="54">
        <f>'Leaderboard Round 1'!A83</f>
        <v>81</v>
      </c>
      <c r="B83" s="52" t="str">
        <f>'Leaderboard Round 1'!B83</f>
        <v/>
      </c>
      <c r="C83" s="52" t="str">
        <f>'Leaderboard Round 1'!C83</f>
        <v/>
      </c>
      <c r="D83" s="52" t="str">
        <f>'Leaderboard Round 1'!D83</f>
        <v/>
      </c>
      <c r="E83" s="52" t="str">
        <f>'Leaderboard Round 1'!E83</f>
        <v/>
      </c>
      <c r="F83" s="52" t="str">
        <f>'Leaderboard Round 1'!F83</f>
        <v/>
      </c>
      <c r="G83" s="52" t="str">
        <f>'Leaderboard Round 1'!G83</f>
        <v/>
      </c>
      <c r="H83" s="52" t="str">
        <f>'Leaderboard Round 1'!H83</f>
        <v/>
      </c>
      <c r="I83" s="52" t="str">
        <f>'Leaderboard Round 1'!I83</f>
        <v/>
      </c>
      <c r="J83" s="52" t="str">
        <f>'Leaderboard Round 1'!J83</f>
        <v/>
      </c>
      <c r="K83" s="52" t="str">
        <f>'Leaderboard Round 1'!K83</f>
        <v/>
      </c>
      <c r="L83" s="52" t="str">
        <f>'Leaderboard Round 1'!L83</f>
        <v/>
      </c>
      <c r="M83" s="52" t="str">
        <f>'Leaderboard Round 1'!M83</f>
        <v/>
      </c>
      <c r="N83" s="52" t="str">
        <f>'Leaderboard Round 1'!N83</f>
        <v/>
      </c>
      <c r="O83" s="52" t="str">
        <f>'Leaderboard Round 1'!O83</f>
        <v/>
      </c>
      <c r="P83" s="52" t="str">
        <f>'Leaderboard Round 1'!P83</f>
        <v/>
      </c>
      <c r="Q83" s="52" t="str">
        <f>'Leaderboard Round 1'!Q83</f>
        <v/>
      </c>
      <c r="R83" s="52" t="str">
        <f>'Leaderboard Round 1'!R83</f>
        <v/>
      </c>
      <c r="S83" s="52" t="str">
        <f>'Leaderboard Round 1'!S83</f>
        <v/>
      </c>
      <c r="T83" s="52" t="str">
        <f>'Leaderboard Round 1'!T83</f>
        <v/>
      </c>
      <c r="U83" s="52" t="str">
        <f>'Leaderboard Round 1'!U83</f>
        <v/>
      </c>
      <c r="V83" s="52" t="str">
        <f>'Leaderboard Round 1'!V83</f>
        <v/>
      </c>
      <c r="W83" s="52" t="str">
        <f>'Leaderboard Round 1'!W83</f>
        <v/>
      </c>
      <c r="AA83" s="51" t="str">
        <f t="shared" si="1"/>
        <v/>
      </c>
      <c r="AB83" s="51" t="str">
        <f t="shared" si="2"/>
        <v/>
      </c>
    </row>
    <row r="84">
      <c r="A84" s="54">
        <f>'Leaderboard Round 1'!A84</f>
        <v>82</v>
      </c>
      <c r="B84" s="52" t="str">
        <f>'Leaderboard Round 1'!B84</f>
        <v/>
      </c>
      <c r="C84" s="52" t="str">
        <f>'Leaderboard Round 1'!C84</f>
        <v/>
      </c>
      <c r="D84" s="52" t="str">
        <f>'Leaderboard Round 1'!D84</f>
        <v/>
      </c>
      <c r="E84" s="52" t="str">
        <f>'Leaderboard Round 1'!E84</f>
        <v/>
      </c>
      <c r="F84" s="52" t="str">
        <f>'Leaderboard Round 1'!F84</f>
        <v/>
      </c>
      <c r="G84" s="52" t="str">
        <f>'Leaderboard Round 1'!G84</f>
        <v/>
      </c>
      <c r="H84" s="52" t="str">
        <f>'Leaderboard Round 1'!H84</f>
        <v/>
      </c>
      <c r="I84" s="52" t="str">
        <f>'Leaderboard Round 1'!I84</f>
        <v/>
      </c>
      <c r="J84" s="52" t="str">
        <f>'Leaderboard Round 1'!J84</f>
        <v/>
      </c>
      <c r="K84" s="52" t="str">
        <f>'Leaderboard Round 1'!K84</f>
        <v/>
      </c>
      <c r="L84" s="52" t="str">
        <f>'Leaderboard Round 1'!L84</f>
        <v/>
      </c>
      <c r="M84" s="52" t="str">
        <f>'Leaderboard Round 1'!M84</f>
        <v/>
      </c>
      <c r="N84" s="52" t="str">
        <f>'Leaderboard Round 1'!N84</f>
        <v/>
      </c>
      <c r="O84" s="52" t="str">
        <f>'Leaderboard Round 1'!O84</f>
        <v/>
      </c>
      <c r="P84" s="52" t="str">
        <f>'Leaderboard Round 1'!P84</f>
        <v/>
      </c>
      <c r="Q84" s="52" t="str">
        <f>'Leaderboard Round 1'!Q84</f>
        <v/>
      </c>
      <c r="R84" s="52" t="str">
        <f>'Leaderboard Round 1'!R84</f>
        <v/>
      </c>
      <c r="S84" s="52" t="str">
        <f>'Leaderboard Round 1'!S84</f>
        <v/>
      </c>
      <c r="T84" s="52" t="str">
        <f>'Leaderboard Round 1'!T84</f>
        <v/>
      </c>
      <c r="U84" s="52" t="str">
        <f>'Leaderboard Round 1'!U84</f>
        <v/>
      </c>
      <c r="V84" s="52" t="str">
        <f>'Leaderboard Round 1'!V84</f>
        <v/>
      </c>
      <c r="W84" s="52" t="str">
        <f>'Leaderboard Round 1'!W84</f>
        <v/>
      </c>
      <c r="AA84" s="51" t="str">
        <f t="shared" si="1"/>
        <v/>
      </c>
      <c r="AB84" s="51" t="str">
        <f t="shared" si="2"/>
        <v/>
      </c>
    </row>
    <row r="85">
      <c r="A85" s="54">
        <f>'Leaderboard Round 1'!A85</f>
        <v>83</v>
      </c>
      <c r="B85" s="52" t="str">
        <f>'Leaderboard Round 1'!B85</f>
        <v/>
      </c>
      <c r="C85" s="52" t="str">
        <f>'Leaderboard Round 1'!C85</f>
        <v/>
      </c>
      <c r="D85" s="52" t="str">
        <f>'Leaderboard Round 1'!D85</f>
        <v/>
      </c>
      <c r="E85" s="52" t="str">
        <f>'Leaderboard Round 1'!E85</f>
        <v/>
      </c>
      <c r="F85" s="52" t="str">
        <f>'Leaderboard Round 1'!F85</f>
        <v/>
      </c>
      <c r="G85" s="52" t="str">
        <f>'Leaderboard Round 1'!G85</f>
        <v/>
      </c>
      <c r="H85" s="52" t="str">
        <f>'Leaderboard Round 1'!H85</f>
        <v/>
      </c>
      <c r="I85" s="52" t="str">
        <f>'Leaderboard Round 1'!I85</f>
        <v/>
      </c>
      <c r="J85" s="52" t="str">
        <f>'Leaderboard Round 1'!J85</f>
        <v/>
      </c>
      <c r="K85" s="52" t="str">
        <f>'Leaderboard Round 1'!K85</f>
        <v/>
      </c>
      <c r="L85" s="52" t="str">
        <f>'Leaderboard Round 1'!L85</f>
        <v/>
      </c>
      <c r="M85" s="52" t="str">
        <f>'Leaderboard Round 1'!M85</f>
        <v/>
      </c>
      <c r="N85" s="52" t="str">
        <f>'Leaderboard Round 1'!N85</f>
        <v/>
      </c>
      <c r="O85" s="52" t="str">
        <f>'Leaderboard Round 1'!O85</f>
        <v/>
      </c>
      <c r="P85" s="52" t="str">
        <f>'Leaderboard Round 1'!P85</f>
        <v/>
      </c>
      <c r="Q85" s="52" t="str">
        <f>'Leaderboard Round 1'!Q85</f>
        <v/>
      </c>
      <c r="R85" s="52" t="str">
        <f>'Leaderboard Round 1'!R85</f>
        <v/>
      </c>
      <c r="S85" s="52" t="str">
        <f>'Leaderboard Round 1'!S85</f>
        <v/>
      </c>
      <c r="T85" s="52" t="str">
        <f>'Leaderboard Round 1'!T85</f>
        <v/>
      </c>
      <c r="U85" s="52" t="str">
        <f>'Leaderboard Round 1'!U85</f>
        <v/>
      </c>
      <c r="V85" s="52" t="str">
        <f>'Leaderboard Round 1'!V85</f>
        <v/>
      </c>
      <c r="W85" s="52" t="str">
        <f>'Leaderboard Round 1'!W85</f>
        <v/>
      </c>
      <c r="AA85" s="51" t="str">
        <f t="shared" si="1"/>
        <v/>
      </c>
      <c r="AB85" s="51" t="str">
        <f t="shared" si="2"/>
        <v/>
      </c>
    </row>
    <row r="86">
      <c r="A86" s="54">
        <f>'Leaderboard Round 1'!A86</f>
        <v>84</v>
      </c>
      <c r="B86" s="52" t="str">
        <f>'Leaderboard Round 1'!B86</f>
        <v/>
      </c>
      <c r="C86" s="52" t="str">
        <f>'Leaderboard Round 1'!C86</f>
        <v/>
      </c>
      <c r="D86" s="52" t="str">
        <f>'Leaderboard Round 1'!D86</f>
        <v/>
      </c>
      <c r="E86" s="52" t="str">
        <f>'Leaderboard Round 1'!E86</f>
        <v/>
      </c>
      <c r="F86" s="52" t="str">
        <f>'Leaderboard Round 1'!F86</f>
        <v/>
      </c>
      <c r="G86" s="52" t="str">
        <f>'Leaderboard Round 1'!G86</f>
        <v/>
      </c>
      <c r="H86" s="52" t="str">
        <f>'Leaderboard Round 1'!H86</f>
        <v/>
      </c>
      <c r="I86" s="52" t="str">
        <f>'Leaderboard Round 1'!I86</f>
        <v/>
      </c>
      <c r="J86" s="52" t="str">
        <f>'Leaderboard Round 1'!J86</f>
        <v/>
      </c>
      <c r="K86" s="52" t="str">
        <f>'Leaderboard Round 1'!K86</f>
        <v/>
      </c>
      <c r="L86" s="52" t="str">
        <f>'Leaderboard Round 1'!L86</f>
        <v/>
      </c>
      <c r="M86" s="52" t="str">
        <f>'Leaderboard Round 1'!M86</f>
        <v/>
      </c>
      <c r="N86" s="52" t="str">
        <f>'Leaderboard Round 1'!N86</f>
        <v/>
      </c>
      <c r="O86" s="52" t="str">
        <f>'Leaderboard Round 1'!O86</f>
        <v/>
      </c>
      <c r="P86" s="52" t="str">
        <f>'Leaderboard Round 1'!P86</f>
        <v/>
      </c>
      <c r="Q86" s="52" t="str">
        <f>'Leaderboard Round 1'!Q86</f>
        <v/>
      </c>
      <c r="R86" s="52" t="str">
        <f>'Leaderboard Round 1'!R86</f>
        <v/>
      </c>
      <c r="S86" s="52" t="str">
        <f>'Leaderboard Round 1'!S86</f>
        <v/>
      </c>
      <c r="T86" s="52" t="str">
        <f>'Leaderboard Round 1'!T86</f>
        <v/>
      </c>
      <c r="U86" s="52" t="str">
        <f>'Leaderboard Round 1'!U86</f>
        <v/>
      </c>
      <c r="V86" s="52" t="str">
        <f>'Leaderboard Round 1'!V86</f>
        <v/>
      </c>
      <c r="W86" s="52" t="str">
        <f>'Leaderboard Round 1'!W86</f>
        <v/>
      </c>
      <c r="AA86" s="51" t="str">
        <f t="shared" si="1"/>
        <v/>
      </c>
      <c r="AB86" s="51" t="str">
        <f t="shared" si="2"/>
        <v/>
      </c>
    </row>
    <row r="87">
      <c r="A87" s="54">
        <f>'Leaderboard Round 1'!A87</f>
        <v>85</v>
      </c>
      <c r="B87" s="52" t="str">
        <f>'Leaderboard Round 1'!B87</f>
        <v/>
      </c>
      <c r="C87" s="52" t="str">
        <f>'Leaderboard Round 1'!C87</f>
        <v/>
      </c>
      <c r="D87" s="52" t="str">
        <f>'Leaderboard Round 1'!D87</f>
        <v/>
      </c>
      <c r="E87" s="52" t="str">
        <f>'Leaderboard Round 1'!E87</f>
        <v/>
      </c>
      <c r="F87" s="52" t="str">
        <f>'Leaderboard Round 1'!F87</f>
        <v/>
      </c>
      <c r="G87" s="52" t="str">
        <f>'Leaderboard Round 1'!G87</f>
        <v/>
      </c>
      <c r="H87" s="52" t="str">
        <f>'Leaderboard Round 1'!H87</f>
        <v/>
      </c>
      <c r="I87" s="52" t="str">
        <f>'Leaderboard Round 1'!I87</f>
        <v/>
      </c>
      <c r="J87" s="52" t="str">
        <f>'Leaderboard Round 1'!J87</f>
        <v/>
      </c>
      <c r="K87" s="52" t="str">
        <f>'Leaderboard Round 1'!K87</f>
        <v/>
      </c>
      <c r="L87" s="52" t="str">
        <f>'Leaderboard Round 1'!L87</f>
        <v/>
      </c>
      <c r="M87" s="52" t="str">
        <f>'Leaderboard Round 1'!M87</f>
        <v/>
      </c>
      <c r="N87" s="52" t="str">
        <f>'Leaderboard Round 1'!N87</f>
        <v/>
      </c>
      <c r="O87" s="52" t="str">
        <f>'Leaderboard Round 1'!O87</f>
        <v/>
      </c>
      <c r="P87" s="52" t="str">
        <f>'Leaderboard Round 1'!P87</f>
        <v/>
      </c>
      <c r="Q87" s="52" t="str">
        <f>'Leaderboard Round 1'!Q87</f>
        <v/>
      </c>
      <c r="R87" s="52" t="str">
        <f>'Leaderboard Round 1'!R87</f>
        <v/>
      </c>
      <c r="S87" s="52" t="str">
        <f>'Leaderboard Round 1'!S87</f>
        <v/>
      </c>
      <c r="T87" s="52" t="str">
        <f>'Leaderboard Round 1'!T87</f>
        <v/>
      </c>
      <c r="U87" s="52" t="str">
        <f>'Leaderboard Round 1'!U87</f>
        <v/>
      </c>
      <c r="V87" s="52" t="str">
        <f>'Leaderboard Round 1'!V87</f>
        <v/>
      </c>
      <c r="W87" s="52" t="str">
        <f>'Leaderboard Round 1'!W87</f>
        <v/>
      </c>
      <c r="AA87" s="51" t="str">
        <f t="shared" si="1"/>
        <v/>
      </c>
      <c r="AB87" s="51" t="str">
        <f t="shared" si="2"/>
        <v/>
      </c>
    </row>
    <row r="88">
      <c r="A88" s="54">
        <f>'Leaderboard Round 1'!A88</f>
        <v>86</v>
      </c>
      <c r="B88" s="52" t="str">
        <f>'Leaderboard Round 1'!B88</f>
        <v/>
      </c>
      <c r="C88" s="52" t="str">
        <f>'Leaderboard Round 1'!C88</f>
        <v/>
      </c>
      <c r="D88" s="52" t="str">
        <f>'Leaderboard Round 1'!D88</f>
        <v/>
      </c>
      <c r="E88" s="52" t="str">
        <f>'Leaderboard Round 1'!E88</f>
        <v/>
      </c>
      <c r="F88" s="52" t="str">
        <f>'Leaderboard Round 1'!F88</f>
        <v/>
      </c>
      <c r="G88" s="52" t="str">
        <f>'Leaderboard Round 1'!G88</f>
        <v/>
      </c>
      <c r="H88" s="52" t="str">
        <f>'Leaderboard Round 1'!H88</f>
        <v/>
      </c>
      <c r="I88" s="52" t="str">
        <f>'Leaderboard Round 1'!I88</f>
        <v/>
      </c>
      <c r="J88" s="52" t="str">
        <f>'Leaderboard Round 1'!J88</f>
        <v/>
      </c>
      <c r="K88" s="52" t="str">
        <f>'Leaderboard Round 1'!K88</f>
        <v/>
      </c>
      <c r="L88" s="52" t="str">
        <f>'Leaderboard Round 1'!L88</f>
        <v/>
      </c>
      <c r="M88" s="52" t="str">
        <f>'Leaderboard Round 1'!M88</f>
        <v/>
      </c>
      <c r="N88" s="52" t="str">
        <f>'Leaderboard Round 1'!N88</f>
        <v/>
      </c>
      <c r="O88" s="52" t="str">
        <f>'Leaderboard Round 1'!O88</f>
        <v/>
      </c>
      <c r="P88" s="52" t="str">
        <f>'Leaderboard Round 1'!P88</f>
        <v/>
      </c>
      <c r="Q88" s="52" t="str">
        <f>'Leaderboard Round 1'!Q88</f>
        <v/>
      </c>
      <c r="R88" s="52" t="str">
        <f>'Leaderboard Round 1'!R88</f>
        <v/>
      </c>
      <c r="S88" s="52" t="str">
        <f>'Leaderboard Round 1'!S88</f>
        <v/>
      </c>
      <c r="T88" s="52" t="str">
        <f>'Leaderboard Round 1'!T88</f>
        <v/>
      </c>
      <c r="U88" s="52" t="str">
        <f>'Leaderboard Round 1'!U88</f>
        <v/>
      </c>
      <c r="V88" s="52" t="str">
        <f>'Leaderboard Round 1'!V88</f>
        <v/>
      </c>
      <c r="W88" s="52" t="str">
        <f>'Leaderboard Round 1'!W88</f>
        <v/>
      </c>
      <c r="AA88" s="51" t="str">
        <f t="shared" si="1"/>
        <v/>
      </c>
      <c r="AB88" s="51" t="str">
        <f t="shared" si="2"/>
        <v/>
      </c>
    </row>
    <row r="89">
      <c r="A89" s="54">
        <f>'Leaderboard Round 1'!A89</f>
        <v>87</v>
      </c>
      <c r="B89" s="52" t="str">
        <f>'Leaderboard Round 1'!B89</f>
        <v/>
      </c>
      <c r="C89" s="52" t="str">
        <f>'Leaderboard Round 1'!C89</f>
        <v/>
      </c>
      <c r="D89" s="52" t="str">
        <f>'Leaderboard Round 1'!D89</f>
        <v/>
      </c>
      <c r="E89" s="52" t="str">
        <f>'Leaderboard Round 1'!E89</f>
        <v/>
      </c>
      <c r="F89" s="52" t="str">
        <f>'Leaderboard Round 1'!F89</f>
        <v/>
      </c>
      <c r="G89" s="52" t="str">
        <f>'Leaderboard Round 1'!G89</f>
        <v/>
      </c>
      <c r="H89" s="52" t="str">
        <f>'Leaderboard Round 1'!H89</f>
        <v/>
      </c>
      <c r="I89" s="52" t="str">
        <f>'Leaderboard Round 1'!I89</f>
        <v/>
      </c>
      <c r="J89" s="52" t="str">
        <f>'Leaderboard Round 1'!J89</f>
        <v/>
      </c>
      <c r="K89" s="52" t="str">
        <f>'Leaderboard Round 1'!K89</f>
        <v/>
      </c>
      <c r="L89" s="52" t="str">
        <f>'Leaderboard Round 1'!L89</f>
        <v/>
      </c>
      <c r="M89" s="52" t="str">
        <f>'Leaderboard Round 1'!M89</f>
        <v/>
      </c>
      <c r="N89" s="52" t="str">
        <f>'Leaderboard Round 1'!N89</f>
        <v/>
      </c>
      <c r="O89" s="52" t="str">
        <f>'Leaderboard Round 1'!O89</f>
        <v/>
      </c>
      <c r="P89" s="52" t="str">
        <f>'Leaderboard Round 1'!P89</f>
        <v/>
      </c>
      <c r="Q89" s="52" t="str">
        <f>'Leaderboard Round 1'!Q89</f>
        <v/>
      </c>
      <c r="R89" s="52" t="str">
        <f>'Leaderboard Round 1'!R89</f>
        <v/>
      </c>
      <c r="S89" s="52" t="str">
        <f>'Leaderboard Round 1'!S89</f>
        <v/>
      </c>
      <c r="T89" s="52" t="str">
        <f>'Leaderboard Round 1'!T89</f>
        <v/>
      </c>
      <c r="U89" s="52" t="str">
        <f>'Leaderboard Round 1'!U89</f>
        <v/>
      </c>
      <c r="V89" s="52" t="str">
        <f>'Leaderboard Round 1'!V89</f>
        <v/>
      </c>
      <c r="W89" s="52" t="str">
        <f>'Leaderboard Round 1'!W89</f>
        <v/>
      </c>
      <c r="AA89" s="51" t="str">
        <f t="shared" si="1"/>
        <v/>
      </c>
      <c r="AB89" s="51" t="str">
        <f t="shared" si="2"/>
        <v/>
      </c>
    </row>
    <row r="90">
      <c r="A90" s="54">
        <f>'Leaderboard Round 1'!A90</f>
        <v>88</v>
      </c>
      <c r="B90" s="52" t="str">
        <f>'Leaderboard Round 1'!B90</f>
        <v/>
      </c>
      <c r="C90" s="52" t="str">
        <f>'Leaderboard Round 1'!C90</f>
        <v/>
      </c>
      <c r="D90" s="52" t="str">
        <f>'Leaderboard Round 1'!D90</f>
        <v/>
      </c>
      <c r="E90" s="52" t="str">
        <f>'Leaderboard Round 1'!E90</f>
        <v/>
      </c>
      <c r="F90" s="52" t="str">
        <f>'Leaderboard Round 1'!F90</f>
        <v/>
      </c>
      <c r="G90" s="52" t="str">
        <f>'Leaderboard Round 1'!G90</f>
        <v/>
      </c>
      <c r="H90" s="52" t="str">
        <f>'Leaderboard Round 1'!H90</f>
        <v/>
      </c>
      <c r="I90" s="52" t="str">
        <f>'Leaderboard Round 1'!I90</f>
        <v/>
      </c>
      <c r="J90" s="52" t="str">
        <f>'Leaderboard Round 1'!J90</f>
        <v/>
      </c>
      <c r="K90" s="52" t="str">
        <f>'Leaderboard Round 1'!K90</f>
        <v/>
      </c>
      <c r="L90" s="52" t="str">
        <f>'Leaderboard Round 1'!L90</f>
        <v/>
      </c>
      <c r="M90" s="52" t="str">
        <f>'Leaderboard Round 1'!M90</f>
        <v/>
      </c>
      <c r="N90" s="52" t="str">
        <f>'Leaderboard Round 1'!N90</f>
        <v/>
      </c>
      <c r="O90" s="52" t="str">
        <f>'Leaderboard Round 1'!O90</f>
        <v/>
      </c>
      <c r="P90" s="52" t="str">
        <f>'Leaderboard Round 1'!P90</f>
        <v/>
      </c>
      <c r="Q90" s="52" t="str">
        <f>'Leaderboard Round 1'!Q90</f>
        <v/>
      </c>
      <c r="R90" s="52" t="str">
        <f>'Leaderboard Round 1'!R90</f>
        <v/>
      </c>
      <c r="S90" s="52" t="str">
        <f>'Leaderboard Round 1'!S90</f>
        <v/>
      </c>
      <c r="T90" s="52" t="str">
        <f>'Leaderboard Round 1'!T90</f>
        <v/>
      </c>
      <c r="U90" s="52" t="str">
        <f>'Leaderboard Round 1'!U90</f>
        <v/>
      </c>
      <c r="V90" s="52" t="str">
        <f>'Leaderboard Round 1'!V90</f>
        <v/>
      </c>
      <c r="W90" s="52" t="str">
        <f>'Leaderboard Round 1'!W90</f>
        <v/>
      </c>
      <c r="AA90" s="51" t="str">
        <f t="shared" si="1"/>
        <v/>
      </c>
      <c r="AB90" s="51" t="str">
        <f t="shared" si="2"/>
        <v/>
      </c>
    </row>
    <row r="91">
      <c r="A91" s="54">
        <f>'Leaderboard Round 1'!A91</f>
        <v>89</v>
      </c>
      <c r="B91" s="52" t="str">
        <f>'Leaderboard Round 1'!B91</f>
        <v/>
      </c>
      <c r="C91" s="52" t="str">
        <f>'Leaderboard Round 1'!C91</f>
        <v/>
      </c>
      <c r="D91" s="52" t="str">
        <f>'Leaderboard Round 1'!D91</f>
        <v/>
      </c>
      <c r="E91" s="52" t="str">
        <f>'Leaderboard Round 1'!E91</f>
        <v/>
      </c>
      <c r="F91" s="52" t="str">
        <f>'Leaderboard Round 1'!F91</f>
        <v/>
      </c>
      <c r="G91" s="52" t="str">
        <f>'Leaderboard Round 1'!G91</f>
        <v/>
      </c>
      <c r="H91" s="52" t="str">
        <f>'Leaderboard Round 1'!H91</f>
        <v/>
      </c>
      <c r="I91" s="52" t="str">
        <f>'Leaderboard Round 1'!I91</f>
        <v/>
      </c>
      <c r="J91" s="52" t="str">
        <f>'Leaderboard Round 1'!J91</f>
        <v/>
      </c>
      <c r="K91" s="52" t="str">
        <f>'Leaderboard Round 1'!K91</f>
        <v/>
      </c>
      <c r="L91" s="52" t="str">
        <f>'Leaderboard Round 1'!L91</f>
        <v/>
      </c>
      <c r="M91" s="52" t="str">
        <f>'Leaderboard Round 1'!M91</f>
        <v/>
      </c>
      <c r="N91" s="52" t="str">
        <f>'Leaderboard Round 1'!N91</f>
        <v/>
      </c>
      <c r="O91" s="52" t="str">
        <f>'Leaderboard Round 1'!O91</f>
        <v/>
      </c>
      <c r="P91" s="52" t="str">
        <f>'Leaderboard Round 1'!P91</f>
        <v/>
      </c>
      <c r="Q91" s="52" t="str">
        <f>'Leaderboard Round 1'!Q91</f>
        <v/>
      </c>
      <c r="R91" s="52" t="str">
        <f>'Leaderboard Round 1'!R91</f>
        <v/>
      </c>
      <c r="S91" s="52" t="str">
        <f>'Leaderboard Round 1'!S91</f>
        <v/>
      </c>
      <c r="T91" s="52" t="str">
        <f>'Leaderboard Round 1'!T91</f>
        <v/>
      </c>
      <c r="U91" s="52" t="str">
        <f>'Leaderboard Round 1'!U91</f>
        <v/>
      </c>
      <c r="V91" s="52" t="str">
        <f>'Leaderboard Round 1'!V91</f>
        <v/>
      </c>
      <c r="W91" s="52" t="str">
        <f>'Leaderboard Round 1'!W91</f>
        <v/>
      </c>
      <c r="AA91" s="51" t="str">
        <f t="shared" si="1"/>
        <v/>
      </c>
      <c r="AB91" s="51" t="str">
        <f t="shared" si="2"/>
        <v/>
      </c>
    </row>
    <row r="92">
      <c r="A92" s="54">
        <f>'Leaderboard Round 1'!A92</f>
        <v>90</v>
      </c>
      <c r="B92" s="52" t="str">
        <f>'Leaderboard Round 1'!B92</f>
        <v/>
      </c>
      <c r="C92" s="52" t="str">
        <f>'Leaderboard Round 1'!C92</f>
        <v/>
      </c>
      <c r="D92" s="52" t="str">
        <f>'Leaderboard Round 1'!D92</f>
        <v/>
      </c>
      <c r="E92" s="52" t="str">
        <f>'Leaderboard Round 1'!E92</f>
        <v/>
      </c>
      <c r="F92" s="52" t="str">
        <f>'Leaderboard Round 1'!F92</f>
        <v/>
      </c>
      <c r="G92" s="52" t="str">
        <f>'Leaderboard Round 1'!G92</f>
        <v/>
      </c>
      <c r="H92" s="52" t="str">
        <f>'Leaderboard Round 1'!H92</f>
        <v/>
      </c>
      <c r="I92" s="52" t="str">
        <f>'Leaderboard Round 1'!I92</f>
        <v/>
      </c>
      <c r="J92" s="52" t="str">
        <f>'Leaderboard Round 1'!J92</f>
        <v/>
      </c>
      <c r="K92" s="52" t="str">
        <f>'Leaderboard Round 1'!K92</f>
        <v/>
      </c>
      <c r="L92" s="52" t="str">
        <f>'Leaderboard Round 1'!L92</f>
        <v/>
      </c>
      <c r="M92" s="52" t="str">
        <f>'Leaderboard Round 1'!M92</f>
        <v/>
      </c>
      <c r="N92" s="52" t="str">
        <f>'Leaderboard Round 1'!N92</f>
        <v/>
      </c>
      <c r="O92" s="52" t="str">
        <f>'Leaderboard Round 1'!O92</f>
        <v/>
      </c>
      <c r="P92" s="52" t="str">
        <f>'Leaderboard Round 1'!P92</f>
        <v/>
      </c>
      <c r="Q92" s="52" t="str">
        <f>'Leaderboard Round 1'!Q92</f>
        <v/>
      </c>
      <c r="R92" s="52" t="str">
        <f>'Leaderboard Round 1'!R92</f>
        <v/>
      </c>
      <c r="S92" s="52" t="str">
        <f>'Leaderboard Round 1'!S92</f>
        <v/>
      </c>
      <c r="T92" s="52" t="str">
        <f>'Leaderboard Round 1'!T92</f>
        <v/>
      </c>
      <c r="U92" s="52" t="str">
        <f>'Leaderboard Round 1'!U92</f>
        <v/>
      </c>
      <c r="V92" s="52" t="str">
        <f>'Leaderboard Round 1'!V92</f>
        <v/>
      </c>
      <c r="W92" s="52" t="str">
        <f>'Leaderboard Round 1'!W92</f>
        <v/>
      </c>
      <c r="AA92" s="51" t="str">
        <f t="shared" si="1"/>
        <v/>
      </c>
      <c r="AB92" s="51" t="str">
        <f t="shared" si="2"/>
        <v/>
      </c>
    </row>
    <row r="93">
      <c r="A93" s="54">
        <f>'Leaderboard Round 1'!A93</f>
        <v>91</v>
      </c>
      <c r="B93" s="52" t="str">
        <f>'Leaderboard Round 1'!B93</f>
        <v/>
      </c>
      <c r="C93" s="52" t="str">
        <f>'Leaderboard Round 1'!C93</f>
        <v/>
      </c>
      <c r="D93" s="52" t="str">
        <f>'Leaderboard Round 1'!D93</f>
        <v/>
      </c>
      <c r="E93" s="52" t="str">
        <f>'Leaderboard Round 1'!E93</f>
        <v/>
      </c>
      <c r="F93" s="52" t="str">
        <f>'Leaderboard Round 1'!F93</f>
        <v/>
      </c>
      <c r="G93" s="52" t="str">
        <f>'Leaderboard Round 1'!G93</f>
        <v/>
      </c>
      <c r="H93" s="52" t="str">
        <f>'Leaderboard Round 1'!H93</f>
        <v/>
      </c>
      <c r="I93" s="52" t="str">
        <f>'Leaderboard Round 1'!I93</f>
        <v/>
      </c>
      <c r="J93" s="52" t="str">
        <f>'Leaderboard Round 1'!J93</f>
        <v/>
      </c>
      <c r="K93" s="52" t="str">
        <f>'Leaderboard Round 1'!K93</f>
        <v/>
      </c>
      <c r="L93" s="52" t="str">
        <f>'Leaderboard Round 1'!L93</f>
        <v/>
      </c>
      <c r="M93" s="52" t="str">
        <f>'Leaderboard Round 1'!M93</f>
        <v/>
      </c>
      <c r="N93" s="52" t="str">
        <f>'Leaderboard Round 1'!N93</f>
        <v/>
      </c>
      <c r="O93" s="52" t="str">
        <f>'Leaderboard Round 1'!O93</f>
        <v/>
      </c>
      <c r="P93" s="52" t="str">
        <f>'Leaderboard Round 1'!P93</f>
        <v/>
      </c>
      <c r="Q93" s="52" t="str">
        <f>'Leaderboard Round 1'!Q93</f>
        <v/>
      </c>
      <c r="R93" s="52" t="str">
        <f>'Leaderboard Round 1'!R93</f>
        <v/>
      </c>
      <c r="S93" s="52" t="str">
        <f>'Leaderboard Round 1'!S93</f>
        <v/>
      </c>
      <c r="T93" s="52" t="str">
        <f>'Leaderboard Round 1'!T93</f>
        <v/>
      </c>
      <c r="U93" s="52" t="str">
        <f>'Leaderboard Round 1'!U93</f>
        <v/>
      </c>
      <c r="V93" s="52" t="str">
        <f>'Leaderboard Round 1'!V93</f>
        <v/>
      </c>
      <c r="W93" s="52" t="str">
        <f>'Leaderboard Round 1'!W93</f>
        <v/>
      </c>
      <c r="AA93" s="51" t="str">
        <f t="shared" si="1"/>
        <v/>
      </c>
      <c r="AB93" s="51" t="str">
        <f t="shared" si="2"/>
        <v/>
      </c>
    </row>
    <row r="94">
      <c r="A94" s="54">
        <f>'Leaderboard Round 1'!A94</f>
        <v>92</v>
      </c>
      <c r="B94" s="52" t="str">
        <f>'Leaderboard Round 1'!B94</f>
        <v/>
      </c>
      <c r="C94" s="52" t="str">
        <f>'Leaderboard Round 1'!C94</f>
        <v/>
      </c>
      <c r="D94" s="52" t="str">
        <f>'Leaderboard Round 1'!D94</f>
        <v/>
      </c>
      <c r="E94" s="52" t="str">
        <f>'Leaderboard Round 1'!E94</f>
        <v/>
      </c>
      <c r="F94" s="52" t="str">
        <f>'Leaderboard Round 1'!F94</f>
        <v/>
      </c>
      <c r="G94" s="52" t="str">
        <f>'Leaderboard Round 1'!G94</f>
        <v/>
      </c>
      <c r="H94" s="52" t="str">
        <f>'Leaderboard Round 1'!H94</f>
        <v/>
      </c>
      <c r="I94" s="52" t="str">
        <f>'Leaderboard Round 1'!I94</f>
        <v/>
      </c>
      <c r="J94" s="52" t="str">
        <f>'Leaderboard Round 1'!J94</f>
        <v/>
      </c>
      <c r="K94" s="52" t="str">
        <f>'Leaderboard Round 1'!K94</f>
        <v/>
      </c>
      <c r="L94" s="52" t="str">
        <f>'Leaderboard Round 1'!L94</f>
        <v/>
      </c>
      <c r="M94" s="52" t="str">
        <f>'Leaderboard Round 1'!M94</f>
        <v/>
      </c>
      <c r="N94" s="52" t="str">
        <f>'Leaderboard Round 1'!N94</f>
        <v/>
      </c>
      <c r="O94" s="52" t="str">
        <f>'Leaderboard Round 1'!O94</f>
        <v/>
      </c>
      <c r="P94" s="52" t="str">
        <f>'Leaderboard Round 1'!P94</f>
        <v/>
      </c>
      <c r="Q94" s="52" t="str">
        <f>'Leaderboard Round 1'!Q94</f>
        <v/>
      </c>
      <c r="R94" s="52" t="str">
        <f>'Leaderboard Round 1'!R94</f>
        <v/>
      </c>
      <c r="S94" s="52" t="str">
        <f>'Leaderboard Round 1'!S94</f>
        <v/>
      </c>
      <c r="T94" s="52" t="str">
        <f>'Leaderboard Round 1'!T94</f>
        <v/>
      </c>
      <c r="U94" s="52" t="str">
        <f>'Leaderboard Round 1'!U94</f>
        <v/>
      </c>
      <c r="V94" s="52" t="str">
        <f>'Leaderboard Round 1'!V94</f>
        <v/>
      </c>
      <c r="W94" s="52" t="str">
        <f>'Leaderboard Round 1'!W94</f>
        <v/>
      </c>
      <c r="AA94" s="51" t="str">
        <f t="shared" si="1"/>
        <v/>
      </c>
      <c r="AB94" s="51" t="str">
        <f t="shared" si="2"/>
        <v/>
      </c>
    </row>
    <row r="95">
      <c r="A95" s="54">
        <f>'Leaderboard Round 1'!A95</f>
        <v>93</v>
      </c>
      <c r="B95" s="52" t="str">
        <f>'Leaderboard Round 1'!B95</f>
        <v/>
      </c>
      <c r="C95" s="52" t="str">
        <f>'Leaderboard Round 1'!C95</f>
        <v/>
      </c>
      <c r="D95" s="52" t="str">
        <f>'Leaderboard Round 1'!D95</f>
        <v/>
      </c>
      <c r="E95" s="52" t="str">
        <f>'Leaderboard Round 1'!E95</f>
        <v/>
      </c>
      <c r="F95" s="52" t="str">
        <f>'Leaderboard Round 1'!F95</f>
        <v/>
      </c>
      <c r="G95" s="52" t="str">
        <f>'Leaderboard Round 1'!G95</f>
        <v/>
      </c>
      <c r="H95" s="52" t="str">
        <f>'Leaderboard Round 1'!H95</f>
        <v/>
      </c>
      <c r="I95" s="52" t="str">
        <f>'Leaderboard Round 1'!I95</f>
        <v/>
      </c>
      <c r="J95" s="52" t="str">
        <f>'Leaderboard Round 1'!J95</f>
        <v/>
      </c>
      <c r="K95" s="52" t="str">
        <f>'Leaderboard Round 1'!K95</f>
        <v/>
      </c>
      <c r="L95" s="52" t="str">
        <f>'Leaderboard Round 1'!L95</f>
        <v/>
      </c>
      <c r="M95" s="52" t="str">
        <f>'Leaderboard Round 1'!M95</f>
        <v/>
      </c>
      <c r="N95" s="52" t="str">
        <f>'Leaderboard Round 1'!N95</f>
        <v/>
      </c>
      <c r="O95" s="52" t="str">
        <f>'Leaderboard Round 1'!O95</f>
        <v/>
      </c>
      <c r="P95" s="52" t="str">
        <f>'Leaderboard Round 1'!P95</f>
        <v/>
      </c>
      <c r="Q95" s="52" t="str">
        <f>'Leaderboard Round 1'!Q95</f>
        <v/>
      </c>
      <c r="R95" s="52" t="str">
        <f>'Leaderboard Round 1'!R95</f>
        <v/>
      </c>
      <c r="S95" s="52" t="str">
        <f>'Leaderboard Round 1'!S95</f>
        <v/>
      </c>
      <c r="T95" s="52" t="str">
        <f>'Leaderboard Round 1'!T95</f>
        <v/>
      </c>
      <c r="U95" s="52" t="str">
        <f>'Leaderboard Round 1'!U95</f>
        <v/>
      </c>
      <c r="V95" s="52" t="str">
        <f>'Leaderboard Round 1'!V95</f>
        <v/>
      </c>
      <c r="W95" s="52" t="str">
        <f>'Leaderboard Round 1'!W95</f>
        <v/>
      </c>
      <c r="AA95" s="51" t="str">
        <f t="shared" si="1"/>
        <v/>
      </c>
      <c r="AB95" s="51" t="str">
        <f t="shared" si="2"/>
        <v/>
      </c>
    </row>
    <row r="96">
      <c r="A96" s="54">
        <f>'Leaderboard Round 1'!A96</f>
        <v>94</v>
      </c>
      <c r="B96" s="52" t="str">
        <f>'Leaderboard Round 1'!B96</f>
        <v/>
      </c>
      <c r="C96" s="52" t="str">
        <f>'Leaderboard Round 1'!C96</f>
        <v/>
      </c>
      <c r="D96" s="52" t="str">
        <f>'Leaderboard Round 1'!D96</f>
        <v/>
      </c>
      <c r="E96" s="52" t="str">
        <f>'Leaderboard Round 1'!E96</f>
        <v/>
      </c>
      <c r="F96" s="52" t="str">
        <f>'Leaderboard Round 1'!F96</f>
        <v/>
      </c>
      <c r="G96" s="52" t="str">
        <f>'Leaderboard Round 1'!G96</f>
        <v/>
      </c>
      <c r="H96" s="52" t="str">
        <f>'Leaderboard Round 1'!H96</f>
        <v/>
      </c>
      <c r="I96" s="52" t="str">
        <f>'Leaderboard Round 1'!I96</f>
        <v/>
      </c>
      <c r="J96" s="52" t="str">
        <f>'Leaderboard Round 1'!J96</f>
        <v/>
      </c>
      <c r="K96" s="52" t="str">
        <f>'Leaderboard Round 1'!K96</f>
        <v/>
      </c>
      <c r="L96" s="52" t="str">
        <f>'Leaderboard Round 1'!L96</f>
        <v/>
      </c>
      <c r="M96" s="52" t="str">
        <f>'Leaderboard Round 1'!M96</f>
        <v/>
      </c>
      <c r="N96" s="52" t="str">
        <f>'Leaderboard Round 1'!N96</f>
        <v/>
      </c>
      <c r="O96" s="52" t="str">
        <f>'Leaderboard Round 1'!O96</f>
        <v/>
      </c>
      <c r="P96" s="52" t="str">
        <f>'Leaderboard Round 1'!P96</f>
        <v/>
      </c>
      <c r="Q96" s="52" t="str">
        <f>'Leaderboard Round 1'!Q96</f>
        <v/>
      </c>
      <c r="R96" s="52" t="str">
        <f>'Leaderboard Round 1'!R96</f>
        <v/>
      </c>
      <c r="S96" s="52" t="str">
        <f>'Leaderboard Round 1'!S96</f>
        <v/>
      </c>
      <c r="T96" s="52" t="str">
        <f>'Leaderboard Round 1'!T96</f>
        <v/>
      </c>
      <c r="U96" s="52" t="str">
        <f>'Leaderboard Round 1'!U96</f>
        <v/>
      </c>
      <c r="V96" s="52" t="str">
        <f>'Leaderboard Round 1'!V96</f>
        <v/>
      </c>
      <c r="W96" s="52" t="str">
        <f>'Leaderboard Round 1'!W96</f>
        <v/>
      </c>
      <c r="AA96" s="51" t="str">
        <f t="shared" si="1"/>
        <v/>
      </c>
      <c r="AB96" s="51" t="str">
        <f t="shared" si="2"/>
        <v/>
      </c>
    </row>
    <row r="97">
      <c r="A97" s="54">
        <f>'Leaderboard Round 1'!A97</f>
        <v>95</v>
      </c>
      <c r="B97" s="52" t="str">
        <f>'Leaderboard Round 1'!B97</f>
        <v/>
      </c>
      <c r="C97" s="52" t="str">
        <f>'Leaderboard Round 1'!C97</f>
        <v/>
      </c>
      <c r="D97" s="52" t="str">
        <f>'Leaderboard Round 1'!D97</f>
        <v/>
      </c>
      <c r="E97" s="52" t="str">
        <f>'Leaderboard Round 1'!E97</f>
        <v/>
      </c>
      <c r="F97" s="52" t="str">
        <f>'Leaderboard Round 1'!F97</f>
        <v/>
      </c>
      <c r="G97" s="52" t="str">
        <f>'Leaderboard Round 1'!G97</f>
        <v/>
      </c>
      <c r="H97" s="52" t="str">
        <f>'Leaderboard Round 1'!H97</f>
        <v/>
      </c>
      <c r="I97" s="52" t="str">
        <f>'Leaderboard Round 1'!I97</f>
        <v/>
      </c>
      <c r="J97" s="52" t="str">
        <f>'Leaderboard Round 1'!J97</f>
        <v/>
      </c>
      <c r="K97" s="52" t="str">
        <f>'Leaderboard Round 1'!K97</f>
        <v/>
      </c>
      <c r="L97" s="52" t="str">
        <f>'Leaderboard Round 1'!L97</f>
        <v/>
      </c>
      <c r="M97" s="52" t="str">
        <f>'Leaderboard Round 1'!M97</f>
        <v/>
      </c>
      <c r="N97" s="52" t="str">
        <f>'Leaderboard Round 1'!N97</f>
        <v/>
      </c>
      <c r="O97" s="52" t="str">
        <f>'Leaderboard Round 1'!O97</f>
        <v/>
      </c>
      <c r="P97" s="52" t="str">
        <f>'Leaderboard Round 1'!P97</f>
        <v/>
      </c>
      <c r="Q97" s="52" t="str">
        <f>'Leaderboard Round 1'!Q97</f>
        <v/>
      </c>
      <c r="R97" s="52" t="str">
        <f>'Leaderboard Round 1'!R97</f>
        <v/>
      </c>
      <c r="S97" s="52" t="str">
        <f>'Leaderboard Round 1'!S97</f>
        <v/>
      </c>
      <c r="T97" s="52" t="str">
        <f>'Leaderboard Round 1'!T97</f>
        <v/>
      </c>
      <c r="U97" s="52" t="str">
        <f>'Leaderboard Round 1'!U97</f>
        <v/>
      </c>
      <c r="V97" s="52" t="str">
        <f>'Leaderboard Round 1'!V97</f>
        <v/>
      </c>
      <c r="W97" s="52" t="str">
        <f>'Leaderboard Round 1'!W97</f>
        <v/>
      </c>
      <c r="AA97" s="51" t="str">
        <f t="shared" si="1"/>
        <v/>
      </c>
      <c r="AB97" s="51" t="str">
        <f t="shared" si="2"/>
        <v/>
      </c>
    </row>
    <row r="98">
      <c r="A98" s="54">
        <f>'Leaderboard Round 1'!A98</f>
        <v>96</v>
      </c>
      <c r="B98" s="52" t="str">
        <f>'Leaderboard Round 1'!B98</f>
        <v/>
      </c>
      <c r="C98" s="52" t="str">
        <f>'Leaderboard Round 1'!C98</f>
        <v/>
      </c>
      <c r="D98" s="52" t="str">
        <f>'Leaderboard Round 1'!D98</f>
        <v/>
      </c>
      <c r="E98" s="52" t="str">
        <f>'Leaderboard Round 1'!E98</f>
        <v/>
      </c>
      <c r="F98" s="52" t="str">
        <f>'Leaderboard Round 1'!F98</f>
        <v/>
      </c>
      <c r="G98" s="52" t="str">
        <f>'Leaderboard Round 1'!G98</f>
        <v/>
      </c>
      <c r="H98" s="52" t="str">
        <f>'Leaderboard Round 1'!H98</f>
        <v/>
      </c>
      <c r="I98" s="52" t="str">
        <f>'Leaderboard Round 1'!I98</f>
        <v/>
      </c>
      <c r="J98" s="52" t="str">
        <f>'Leaderboard Round 1'!J98</f>
        <v/>
      </c>
      <c r="K98" s="52" t="str">
        <f>'Leaderboard Round 1'!K98</f>
        <v/>
      </c>
      <c r="L98" s="52" t="str">
        <f>'Leaderboard Round 1'!L98</f>
        <v/>
      </c>
      <c r="M98" s="52" t="str">
        <f>'Leaderboard Round 1'!M98</f>
        <v/>
      </c>
      <c r="N98" s="52" t="str">
        <f>'Leaderboard Round 1'!N98</f>
        <v/>
      </c>
      <c r="O98" s="52" t="str">
        <f>'Leaderboard Round 1'!O98</f>
        <v/>
      </c>
      <c r="P98" s="52" t="str">
        <f>'Leaderboard Round 1'!P98</f>
        <v/>
      </c>
      <c r="Q98" s="52" t="str">
        <f>'Leaderboard Round 1'!Q98</f>
        <v/>
      </c>
      <c r="R98" s="52" t="str">
        <f>'Leaderboard Round 1'!R98</f>
        <v/>
      </c>
      <c r="S98" s="52" t="str">
        <f>'Leaderboard Round 1'!S98</f>
        <v/>
      </c>
      <c r="T98" s="52" t="str">
        <f>'Leaderboard Round 1'!T98</f>
        <v/>
      </c>
      <c r="U98" s="52" t="str">
        <f>'Leaderboard Round 1'!U98</f>
        <v/>
      </c>
      <c r="V98" s="52" t="str">
        <f>'Leaderboard Round 1'!V98</f>
        <v/>
      </c>
      <c r="W98" s="52" t="str">
        <f>'Leaderboard Round 1'!W98</f>
        <v/>
      </c>
      <c r="AA98" s="51" t="str">
        <f t="shared" si="1"/>
        <v/>
      </c>
      <c r="AB98" s="51" t="str">
        <f t="shared" si="2"/>
        <v/>
      </c>
    </row>
    <row r="99">
      <c r="A99" s="54">
        <f>'Leaderboard Round 1'!A99</f>
        <v>97</v>
      </c>
      <c r="B99" s="52" t="str">
        <f>'Leaderboard Round 1'!B99</f>
        <v/>
      </c>
      <c r="C99" s="52" t="str">
        <f>'Leaderboard Round 1'!C99</f>
        <v/>
      </c>
      <c r="D99" s="52" t="str">
        <f>'Leaderboard Round 1'!D99</f>
        <v/>
      </c>
      <c r="E99" s="52" t="str">
        <f>'Leaderboard Round 1'!E99</f>
        <v/>
      </c>
      <c r="F99" s="52" t="str">
        <f>'Leaderboard Round 1'!F99</f>
        <v/>
      </c>
      <c r="G99" s="52" t="str">
        <f>'Leaderboard Round 1'!G99</f>
        <v/>
      </c>
      <c r="H99" s="52" t="str">
        <f>'Leaderboard Round 1'!H99</f>
        <v/>
      </c>
      <c r="I99" s="52" t="str">
        <f>'Leaderboard Round 1'!I99</f>
        <v/>
      </c>
      <c r="J99" s="52" t="str">
        <f>'Leaderboard Round 1'!J99</f>
        <v/>
      </c>
      <c r="K99" s="52" t="str">
        <f>'Leaderboard Round 1'!K99</f>
        <v/>
      </c>
      <c r="L99" s="52" t="str">
        <f>'Leaderboard Round 1'!L99</f>
        <v/>
      </c>
      <c r="M99" s="52" t="str">
        <f>'Leaderboard Round 1'!M99</f>
        <v/>
      </c>
      <c r="N99" s="52" t="str">
        <f>'Leaderboard Round 1'!N99</f>
        <v/>
      </c>
      <c r="O99" s="52" t="str">
        <f>'Leaderboard Round 1'!O99</f>
        <v/>
      </c>
      <c r="P99" s="52" t="str">
        <f>'Leaderboard Round 1'!P99</f>
        <v/>
      </c>
      <c r="Q99" s="52" t="str">
        <f>'Leaderboard Round 1'!Q99</f>
        <v/>
      </c>
      <c r="R99" s="52" t="str">
        <f>'Leaderboard Round 1'!R99</f>
        <v/>
      </c>
      <c r="S99" s="52" t="str">
        <f>'Leaderboard Round 1'!S99</f>
        <v/>
      </c>
      <c r="T99" s="52" t="str">
        <f>'Leaderboard Round 1'!T99</f>
        <v/>
      </c>
      <c r="U99" s="52" t="str">
        <f>'Leaderboard Round 1'!U99</f>
        <v/>
      </c>
      <c r="V99" s="52" t="str">
        <f>'Leaderboard Round 1'!V99</f>
        <v/>
      </c>
      <c r="W99" s="52" t="str">
        <f>'Leaderboard Round 1'!W99</f>
        <v/>
      </c>
      <c r="AA99" s="51" t="str">
        <f t="shared" si="1"/>
        <v/>
      </c>
      <c r="AB99" s="51" t="str">
        <f t="shared" si="2"/>
        <v/>
      </c>
    </row>
    <row r="100">
      <c r="A100" s="54">
        <f>'Leaderboard Round 1'!A100</f>
        <v>98</v>
      </c>
      <c r="B100" s="52" t="str">
        <f>'Leaderboard Round 1'!B100</f>
        <v/>
      </c>
      <c r="C100" s="52" t="str">
        <f>'Leaderboard Round 1'!C100</f>
        <v/>
      </c>
      <c r="D100" s="52" t="str">
        <f>'Leaderboard Round 1'!D100</f>
        <v/>
      </c>
      <c r="E100" s="52" t="str">
        <f>'Leaderboard Round 1'!E100</f>
        <v/>
      </c>
      <c r="F100" s="52" t="str">
        <f>'Leaderboard Round 1'!F100</f>
        <v/>
      </c>
      <c r="G100" s="52" t="str">
        <f>'Leaderboard Round 1'!G100</f>
        <v/>
      </c>
      <c r="H100" s="52" t="str">
        <f>'Leaderboard Round 1'!H100</f>
        <v/>
      </c>
      <c r="I100" s="52" t="str">
        <f>'Leaderboard Round 1'!I100</f>
        <v/>
      </c>
      <c r="J100" s="52" t="str">
        <f>'Leaderboard Round 1'!J100</f>
        <v/>
      </c>
      <c r="K100" s="52" t="str">
        <f>'Leaderboard Round 1'!K100</f>
        <v/>
      </c>
      <c r="L100" s="52" t="str">
        <f>'Leaderboard Round 1'!L100</f>
        <v/>
      </c>
      <c r="M100" s="52" t="str">
        <f>'Leaderboard Round 1'!M100</f>
        <v/>
      </c>
      <c r="N100" s="52" t="str">
        <f>'Leaderboard Round 1'!N100</f>
        <v/>
      </c>
      <c r="O100" s="52" t="str">
        <f>'Leaderboard Round 1'!O100</f>
        <v/>
      </c>
      <c r="P100" s="52" t="str">
        <f>'Leaderboard Round 1'!P100</f>
        <v/>
      </c>
      <c r="Q100" s="52" t="str">
        <f>'Leaderboard Round 1'!Q100</f>
        <v/>
      </c>
      <c r="R100" s="52" t="str">
        <f>'Leaderboard Round 1'!R100</f>
        <v/>
      </c>
      <c r="S100" s="52" t="str">
        <f>'Leaderboard Round 1'!S100</f>
        <v/>
      </c>
      <c r="T100" s="52" t="str">
        <f>'Leaderboard Round 1'!T100</f>
        <v/>
      </c>
      <c r="U100" s="52" t="str">
        <f>'Leaderboard Round 1'!U100</f>
        <v/>
      </c>
      <c r="V100" s="52" t="str">
        <f>'Leaderboard Round 1'!V100</f>
        <v/>
      </c>
      <c r="W100" s="52" t="str">
        <f>'Leaderboard Round 1'!W100</f>
        <v/>
      </c>
      <c r="AA100" s="51" t="str">
        <f t="shared" si="1"/>
        <v/>
      </c>
      <c r="AB100" s="51" t="str">
        <f t="shared" si="2"/>
        <v/>
      </c>
    </row>
    <row r="101">
      <c r="A101" s="54">
        <f>'Leaderboard Round 1'!A101</f>
        <v>99</v>
      </c>
      <c r="B101" s="52" t="str">
        <f>'Leaderboard Round 1'!B101</f>
        <v/>
      </c>
      <c r="C101" s="52" t="str">
        <f>'Leaderboard Round 1'!C101</f>
        <v/>
      </c>
      <c r="D101" s="52" t="str">
        <f>'Leaderboard Round 1'!D101</f>
        <v/>
      </c>
      <c r="E101" s="52" t="str">
        <f>'Leaderboard Round 1'!E101</f>
        <v/>
      </c>
      <c r="F101" s="52" t="str">
        <f>'Leaderboard Round 1'!F101</f>
        <v/>
      </c>
      <c r="G101" s="52" t="str">
        <f>'Leaderboard Round 1'!G101</f>
        <v/>
      </c>
      <c r="H101" s="52" t="str">
        <f>'Leaderboard Round 1'!H101</f>
        <v/>
      </c>
      <c r="I101" s="52" t="str">
        <f>'Leaderboard Round 1'!I101</f>
        <v/>
      </c>
      <c r="J101" s="52" t="str">
        <f>'Leaderboard Round 1'!J101</f>
        <v/>
      </c>
      <c r="K101" s="52" t="str">
        <f>'Leaderboard Round 1'!K101</f>
        <v/>
      </c>
      <c r="L101" s="52" t="str">
        <f>'Leaderboard Round 1'!L101</f>
        <v/>
      </c>
      <c r="M101" s="52" t="str">
        <f>'Leaderboard Round 1'!M101</f>
        <v/>
      </c>
      <c r="N101" s="52" t="str">
        <f>'Leaderboard Round 1'!N101</f>
        <v/>
      </c>
      <c r="O101" s="52" t="str">
        <f>'Leaderboard Round 1'!O101</f>
        <v/>
      </c>
      <c r="P101" s="52" t="str">
        <f>'Leaderboard Round 1'!P101</f>
        <v/>
      </c>
      <c r="Q101" s="52" t="str">
        <f>'Leaderboard Round 1'!Q101</f>
        <v/>
      </c>
      <c r="R101" s="52" t="str">
        <f>'Leaderboard Round 1'!R101</f>
        <v/>
      </c>
      <c r="S101" s="52" t="str">
        <f>'Leaderboard Round 1'!S101</f>
        <v/>
      </c>
      <c r="T101" s="52" t="str">
        <f>'Leaderboard Round 1'!T101</f>
        <v/>
      </c>
      <c r="U101" s="52" t="str">
        <f>'Leaderboard Round 1'!U101</f>
        <v/>
      </c>
      <c r="V101" s="52" t="str">
        <f>'Leaderboard Round 1'!V101</f>
        <v/>
      </c>
      <c r="W101" s="52" t="str">
        <f>'Leaderboard Round 1'!W101</f>
        <v/>
      </c>
      <c r="AA101" s="51" t="str">
        <f t="shared" si="1"/>
        <v/>
      </c>
      <c r="AB101" s="51" t="str">
        <f t="shared" si="2"/>
        <v/>
      </c>
    </row>
    <row r="102">
      <c r="A102" s="54">
        <f>'Leaderboard Round 1'!A102</f>
        <v>100</v>
      </c>
      <c r="B102" s="52" t="str">
        <f>'Leaderboard Round 1'!B102</f>
        <v/>
      </c>
      <c r="C102" s="52" t="str">
        <f>'Leaderboard Round 1'!C102</f>
        <v/>
      </c>
      <c r="D102" s="52" t="str">
        <f>'Leaderboard Round 1'!D102</f>
        <v/>
      </c>
      <c r="E102" s="52" t="str">
        <f>'Leaderboard Round 1'!E102</f>
        <v/>
      </c>
      <c r="F102" s="52" t="str">
        <f>'Leaderboard Round 1'!F102</f>
        <v/>
      </c>
      <c r="G102" s="52" t="str">
        <f>'Leaderboard Round 1'!G102</f>
        <v/>
      </c>
      <c r="H102" s="52" t="str">
        <f>'Leaderboard Round 1'!H102</f>
        <v/>
      </c>
      <c r="I102" s="52" t="str">
        <f>'Leaderboard Round 1'!I102</f>
        <v/>
      </c>
      <c r="J102" s="52" t="str">
        <f>'Leaderboard Round 1'!J102</f>
        <v/>
      </c>
      <c r="K102" s="52" t="str">
        <f>'Leaderboard Round 1'!K102</f>
        <v/>
      </c>
      <c r="L102" s="52" t="str">
        <f>'Leaderboard Round 1'!L102</f>
        <v/>
      </c>
      <c r="M102" s="52" t="str">
        <f>'Leaderboard Round 1'!M102</f>
        <v/>
      </c>
      <c r="N102" s="52" t="str">
        <f>'Leaderboard Round 1'!N102</f>
        <v/>
      </c>
      <c r="O102" s="52" t="str">
        <f>'Leaderboard Round 1'!O102</f>
        <v/>
      </c>
      <c r="P102" s="52" t="str">
        <f>'Leaderboard Round 1'!P102</f>
        <v/>
      </c>
      <c r="Q102" s="52" t="str">
        <f>'Leaderboard Round 1'!Q102</f>
        <v/>
      </c>
      <c r="R102" s="52" t="str">
        <f>'Leaderboard Round 1'!R102</f>
        <v/>
      </c>
      <c r="S102" s="52" t="str">
        <f>'Leaderboard Round 1'!S102</f>
        <v/>
      </c>
      <c r="T102" s="52" t="str">
        <f>'Leaderboard Round 1'!T102</f>
        <v/>
      </c>
      <c r="U102" s="52" t="str">
        <f>'Leaderboard Round 1'!U102</f>
        <v/>
      </c>
      <c r="V102" s="52" t="str">
        <f>'Leaderboard Round 1'!V102</f>
        <v/>
      </c>
      <c r="W102" s="52" t="str">
        <f>'Leaderboard Round 1'!W102</f>
        <v/>
      </c>
      <c r="AA102" s="51" t="str">
        <f t="shared" si="1"/>
        <v/>
      </c>
      <c r="AB102" s="51" t="str">
        <f t="shared" si="2"/>
        <v/>
      </c>
    </row>
    <row r="103">
      <c r="A103" s="54">
        <f>'Leaderboard Round 1'!A103</f>
        <v>101</v>
      </c>
      <c r="B103" s="52" t="str">
        <f>'Leaderboard Round 1'!B103</f>
        <v/>
      </c>
      <c r="C103" s="52" t="str">
        <f>'Leaderboard Round 1'!C103</f>
        <v/>
      </c>
      <c r="D103" s="52" t="str">
        <f>'Leaderboard Round 1'!D103</f>
        <v/>
      </c>
      <c r="E103" s="52" t="str">
        <f>'Leaderboard Round 1'!E103</f>
        <v/>
      </c>
      <c r="F103" s="52" t="str">
        <f>'Leaderboard Round 1'!F103</f>
        <v/>
      </c>
      <c r="G103" s="52" t="str">
        <f>'Leaderboard Round 1'!G103</f>
        <v/>
      </c>
      <c r="H103" s="52" t="str">
        <f>'Leaderboard Round 1'!H103</f>
        <v/>
      </c>
      <c r="I103" s="52" t="str">
        <f>'Leaderboard Round 1'!I103</f>
        <v/>
      </c>
      <c r="J103" s="52" t="str">
        <f>'Leaderboard Round 1'!J103</f>
        <v/>
      </c>
      <c r="K103" s="52" t="str">
        <f>'Leaderboard Round 1'!K103</f>
        <v/>
      </c>
      <c r="L103" s="52" t="str">
        <f>'Leaderboard Round 1'!L103</f>
        <v/>
      </c>
      <c r="M103" s="52" t="str">
        <f>'Leaderboard Round 1'!M103</f>
        <v/>
      </c>
      <c r="N103" s="52" t="str">
        <f>'Leaderboard Round 1'!N103</f>
        <v/>
      </c>
      <c r="O103" s="52" t="str">
        <f>'Leaderboard Round 1'!O103</f>
        <v/>
      </c>
      <c r="P103" s="52" t="str">
        <f>'Leaderboard Round 1'!P103</f>
        <v/>
      </c>
      <c r="Q103" s="52" t="str">
        <f>'Leaderboard Round 1'!Q103</f>
        <v/>
      </c>
      <c r="R103" s="52" t="str">
        <f>'Leaderboard Round 1'!R103</f>
        <v/>
      </c>
      <c r="S103" s="52" t="str">
        <f>'Leaderboard Round 1'!S103</f>
        <v/>
      </c>
      <c r="T103" s="52" t="str">
        <f>'Leaderboard Round 1'!T103</f>
        <v/>
      </c>
      <c r="U103" s="52" t="str">
        <f>'Leaderboard Round 1'!U103</f>
        <v/>
      </c>
      <c r="V103" s="52" t="str">
        <f>'Leaderboard Round 1'!V103</f>
        <v/>
      </c>
      <c r="W103" s="52" t="str">
        <f>'Leaderboard Round 1'!W103</f>
        <v/>
      </c>
      <c r="AA103" s="51" t="str">
        <f t="shared" si="1"/>
        <v/>
      </c>
      <c r="AB103" s="51" t="str">
        <f t="shared" si="2"/>
        <v/>
      </c>
    </row>
    <row r="104">
      <c r="A104" s="54">
        <f>'Leaderboard Round 1'!A104</f>
        <v>102</v>
      </c>
      <c r="B104" s="52" t="str">
        <f>'Leaderboard Round 1'!B104</f>
        <v/>
      </c>
      <c r="C104" s="52" t="str">
        <f>'Leaderboard Round 1'!C104</f>
        <v/>
      </c>
      <c r="D104" s="52" t="str">
        <f>'Leaderboard Round 1'!D104</f>
        <v/>
      </c>
      <c r="E104" s="52" t="str">
        <f>'Leaderboard Round 1'!E104</f>
        <v/>
      </c>
      <c r="F104" s="52" t="str">
        <f>'Leaderboard Round 1'!F104</f>
        <v/>
      </c>
      <c r="G104" s="52" t="str">
        <f>'Leaderboard Round 1'!G104</f>
        <v/>
      </c>
      <c r="H104" s="52" t="str">
        <f>'Leaderboard Round 1'!H104</f>
        <v/>
      </c>
      <c r="I104" s="52" t="str">
        <f>'Leaderboard Round 1'!I104</f>
        <v/>
      </c>
      <c r="J104" s="52" t="str">
        <f>'Leaderboard Round 1'!J104</f>
        <v/>
      </c>
      <c r="K104" s="52" t="str">
        <f>'Leaderboard Round 1'!K104</f>
        <v/>
      </c>
      <c r="L104" s="52" t="str">
        <f>'Leaderboard Round 1'!L104</f>
        <v/>
      </c>
      <c r="M104" s="52" t="str">
        <f>'Leaderboard Round 1'!M104</f>
        <v/>
      </c>
      <c r="N104" s="52" t="str">
        <f>'Leaderboard Round 1'!N104</f>
        <v/>
      </c>
      <c r="O104" s="52" t="str">
        <f>'Leaderboard Round 1'!O104</f>
        <v/>
      </c>
      <c r="P104" s="52" t="str">
        <f>'Leaderboard Round 1'!P104</f>
        <v/>
      </c>
      <c r="Q104" s="52" t="str">
        <f>'Leaderboard Round 1'!Q104</f>
        <v/>
      </c>
      <c r="R104" s="52" t="str">
        <f>'Leaderboard Round 1'!R104</f>
        <v/>
      </c>
      <c r="S104" s="52" t="str">
        <f>'Leaderboard Round 1'!S104</f>
        <v/>
      </c>
      <c r="T104" s="52" t="str">
        <f>'Leaderboard Round 1'!T104</f>
        <v/>
      </c>
      <c r="U104" s="52" t="str">
        <f>'Leaderboard Round 1'!U104</f>
        <v/>
      </c>
      <c r="V104" s="52" t="str">
        <f>'Leaderboard Round 1'!V104</f>
        <v/>
      </c>
      <c r="W104" s="52" t="str">
        <f>'Leaderboard Round 1'!W104</f>
        <v/>
      </c>
      <c r="AA104" s="51" t="str">
        <f t="shared" si="1"/>
        <v/>
      </c>
      <c r="AB104" s="51" t="str">
        <f t="shared" si="2"/>
        <v/>
      </c>
    </row>
    <row r="105">
      <c r="A105" s="54">
        <f>'Leaderboard Round 1'!A105</f>
        <v>103</v>
      </c>
      <c r="B105" s="52" t="str">
        <f>'Leaderboard Round 1'!B105</f>
        <v/>
      </c>
      <c r="C105" s="52" t="str">
        <f>'Leaderboard Round 1'!C105</f>
        <v/>
      </c>
      <c r="D105" s="52" t="str">
        <f>'Leaderboard Round 1'!D105</f>
        <v/>
      </c>
      <c r="E105" s="52" t="str">
        <f>'Leaderboard Round 1'!E105</f>
        <v/>
      </c>
      <c r="F105" s="52" t="str">
        <f>'Leaderboard Round 1'!F105</f>
        <v/>
      </c>
      <c r="G105" s="52" t="str">
        <f>'Leaderboard Round 1'!G105</f>
        <v/>
      </c>
      <c r="H105" s="52" t="str">
        <f>'Leaderboard Round 1'!H105</f>
        <v/>
      </c>
      <c r="I105" s="52" t="str">
        <f>'Leaderboard Round 1'!I105</f>
        <v/>
      </c>
      <c r="J105" s="52" t="str">
        <f>'Leaderboard Round 1'!J105</f>
        <v/>
      </c>
      <c r="K105" s="52" t="str">
        <f>'Leaderboard Round 1'!K105</f>
        <v/>
      </c>
      <c r="L105" s="52" t="str">
        <f>'Leaderboard Round 1'!L105</f>
        <v/>
      </c>
      <c r="M105" s="52" t="str">
        <f>'Leaderboard Round 1'!M105</f>
        <v/>
      </c>
      <c r="N105" s="52" t="str">
        <f>'Leaderboard Round 1'!N105</f>
        <v/>
      </c>
      <c r="O105" s="52" t="str">
        <f>'Leaderboard Round 1'!O105</f>
        <v/>
      </c>
      <c r="P105" s="52" t="str">
        <f>'Leaderboard Round 1'!P105</f>
        <v/>
      </c>
      <c r="Q105" s="52" t="str">
        <f>'Leaderboard Round 1'!Q105</f>
        <v/>
      </c>
      <c r="R105" s="52" t="str">
        <f>'Leaderboard Round 1'!R105</f>
        <v/>
      </c>
      <c r="S105" s="52" t="str">
        <f>'Leaderboard Round 1'!S105</f>
        <v/>
      </c>
      <c r="T105" s="52" t="str">
        <f>'Leaderboard Round 1'!T105</f>
        <v/>
      </c>
      <c r="U105" s="52" t="str">
        <f>'Leaderboard Round 1'!U105</f>
        <v/>
      </c>
      <c r="V105" s="52" t="str">
        <f>'Leaderboard Round 1'!V105</f>
        <v/>
      </c>
      <c r="W105" s="52" t="str">
        <f>'Leaderboard Round 1'!W105</f>
        <v/>
      </c>
      <c r="AA105" s="51" t="str">
        <f t="shared" si="1"/>
        <v/>
      </c>
      <c r="AB105" s="51" t="str">
        <f t="shared" si="2"/>
        <v/>
      </c>
    </row>
    <row r="106">
      <c r="A106" s="54">
        <f>'Leaderboard Round 1'!A106</f>
        <v>104</v>
      </c>
      <c r="B106" s="52" t="str">
        <f>'Leaderboard Round 1'!B106</f>
        <v/>
      </c>
      <c r="C106" s="52" t="str">
        <f>'Leaderboard Round 1'!C106</f>
        <v/>
      </c>
      <c r="D106" s="52" t="str">
        <f>'Leaderboard Round 1'!D106</f>
        <v/>
      </c>
      <c r="E106" s="52" t="str">
        <f>'Leaderboard Round 1'!E106</f>
        <v/>
      </c>
      <c r="F106" s="52" t="str">
        <f>'Leaderboard Round 1'!F106</f>
        <v/>
      </c>
      <c r="G106" s="52" t="str">
        <f>'Leaderboard Round 1'!G106</f>
        <v/>
      </c>
      <c r="H106" s="52" t="str">
        <f>'Leaderboard Round 1'!H106</f>
        <v/>
      </c>
      <c r="I106" s="52" t="str">
        <f>'Leaderboard Round 1'!I106</f>
        <v/>
      </c>
      <c r="J106" s="52" t="str">
        <f>'Leaderboard Round 1'!J106</f>
        <v/>
      </c>
      <c r="K106" s="52" t="str">
        <f>'Leaderboard Round 1'!K106</f>
        <v/>
      </c>
      <c r="L106" s="52" t="str">
        <f>'Leaderboard Round 1'!L106</f>
        <v/>
      </c>
      <c r="M106" s="52" t="str">
        <f>'Leaderboard Round 1'!M106</f>
        <v/>
      </c>
      <c r="N106" s="52" t="str">
        <f>'Leaderboard Round 1'!N106</f>
        <v/>
      </c>
      <c r="O106" s="52" t="str">
        <f>'Leaderboard Round 1'!O106</f>
        <v/>
      </c>
      <c r="P106" s="52" t="str">
        <f>'Leaderboard Round 1'!P106</f>
        <v/>
      </c>
      <c r="Q106" s="52" t="str">
        <f>'Leaderboard Round 1'!Q106</f>
        <v/>
      </c>
      <c r="R106" s="52" t="str">
        <f>'Leaderboard Round 1'!R106</f>
        <v/>
      </c>
      <c r="S106" s="52" t="str">
        <f>'Leaderboard Round 1'!S106</f>
        <v/>
      </c>
      <c r="T106" s="52" t="str">
        <f>'Leaderboard Round 1'!T106</f>
        <v/>
      </c>
      <c r="U106" s="52" t="str">
        <f>'Leaderboard Round 1'!U106</f>
        <v/>
      </c>
      <c r="V106" s="52" t="str">
        <f>'Leaderboard Round 1'!V106</f>
        <v/>
      </c>
      <c r="W106" s="52" t="str">
        <f>'Leaderboard Round 1'!W106</f>
        <v/>
      </c>
      <c r="AA106" s="51" t="str">
        <f t="shared" si="1"/>
        <v/>
      </c>
      <c r="AB106" s="51" t="str">
        <f t="shared" si="2"/>
        <v/>
      </c>
    </row>
    <row r="107">
      <c r="A107" s="54">
        <f>'Leaderboard Round 1'!A107</f>
        <v>105</v>
      </c>
      <c r="B107" s="52" t="str">
        <f>'Leaderboard Round 1'!B107</f>
        <v/>
      </c>
      <c r="C107" s="52" t="str">
        <f>'Leaderboard Round 1'!C107</f>
        <v/>
      </c>
      <c r="D107" s="52" t="str">
        <f>'Leaderboard Round 1'!D107</f>
        <v/>
      </c>
      <c r="E107" s="52" t="str">
        <f>'Leaderboard Round 1'!E107</f>
        <v/>
      </c>
      <c r="F107" s="52" t="str">
        <f>'Leaderboard Round 1'!F107</f>
        <v/>
      </c>
      <c r="G107" s="52" t="str">
        <f>'Leaderboard Round 1'!G107</f>
        <v/>
      </c>
      <c r="H107" s="52" t="str">
        <f>'Leaderboard Round 1'!H107</f>
        <v/>
      </c>
      <c r="I107" s="52" t="str">
        <f>'Leaderboard Round 1'!I107</f>
        <v/>
      </c>
      <c r="J107" s="52" t="str">
        <f>'Leaderboard Round 1'!J107</f>
        <v/>
      </c>
      <c r="K107" s="52" t="str">
        <f>'Leaderboard Round 1'!K107</f>
        <v/>
      </c>
      <c r="L107" s="52" t="str">
        <f>'Leaderboard Round 1'!L107</f>
        <v/>
      </c>
      <c r="M107" s="52" t="str">
        <f>'Leaderboard Round 1'!M107</f>
        <v/>
      </c>
      <c r="N107" s="52" t="str">
        <f>'Leaderboard Round 1'!N107</f>
        <v/>
      </c>
      <c r="O107" s="52" t="str">
        <f>'Leaderboard Round 1'!O107</f>
        <v/>
      </c>
      <c r="P107" s="52" t="str">
        <f>'Leaderboard Round 1'!P107</f>
        <v/>
      </c>
      <c r="Q107" s="52" t="str">
        <f>'Leaderboard Round 1'!Q107</f>
        <v/>
      </c>
      <c r="R107" s="52" t="str">
        <f>'Leaderboard Round 1'!R107</f>
        <v/>
      </c>
      <c r="S107" s="52" t="str">
        <f>'Leaderboard Round 1'!S107</f>
        <v/>
      </c>
      <c r="T107" s="52" t="str">
        <f>'Leaderboard Round 1'!T107</f>
        <v/>
      </c>
      <c r="U107" s="52" t="str">
        <f>'Leaderboard Round 1'!U107</f>
        <v/>
      </c>
      <c r="V107" s="52" t="str">
        <f>'Leaderboard Round 1'!V107</f>
        <v/>
      </c>
      <c r="W107" s="52" t="str">
        <f>'Leaderboard Round 1'!W107</f>
        <v/>
      </c>
      <c r="AA107" s="51" t="str">
        <f t="shared" si="1"/>
        <v/>
      </c>
      <c r="AB107" s="51" t="str">
        <f t="shared" si="2"/>
        <v/>
      </c>
    </row>
    <row r="108">
      <c r="A108" s="54">
        <f>'Leaderboard Round 1'!A108</f>
        <v>106</v>
      </c>
      <c r="B108" s="52" t="str">
        <f>'Leaderboard Round 1'!B108</f>
        <v/>
      </c>
      <c r="C108" s="52" t="str">
        <f>'Leaderboard Round 1'!C108</f>
        <v/>
      </c>
      <c r="D108" s="52" t="str">
        <f>'Leaderboard Round 1'!D108</f>
        <v/>
      </c>
      <c r="E108" s="52" t="str">
        <f>'Leaderboard Round 1'!E108</f>
        <v/>
      </c>
      <c r="F108" s="52" t="str">
        <f>'Leaderboard Round 1'!F108</f>
        <v/>
      </c>
      <c r="G108" s="52" t="str">
        <f>'Leaderboard Round 1'!G108</f>
        <v/>
      </c>
      <c r="H108" s="52" t="str">
        <f>'Leaderboard Round 1'!H108</f>
        <v/>
      </c>
      <c r="I108" s="52" t="str">
        <f>'Leaderboard Round 1'!I108</f>
        <v/>
      </c>
      <c r="J108" s="52" t="str">
        <f>'Leaderboard Round 1'!J108</f>
        <v/>
      </c>
      <c r="K108" s="52" t="str">
        <f>'Leaderboard Round 1'!K108</f>
        <v/>
      </c>
      <c r="L108" s="52" t="str">
        <f>'Leaderboard Round 1'!L108</f>
        <v/>
      </c>
      <c r="M108" s="52" t="str">
        <f>'Leaderboard Round 1'!M108</f>
        <v/>
      </c>
      <c r="N108" s="52" t="str">
        <f>'Leaderboard Round 1'!N108</f>
        <v/>
      </c>
      <c r="O108" s="52" t="str">
        <f>'Leaderboard Round 1'!O108</f>
        <v/>
      </c>
      <c r="P108" s="52" t="str">
        <f>'Leaderboard Round 1'!P108</f>
        <v/>
      </c>
      <c r="Q108" s="52" t="str">
        <f>'Leaderboard Round 1'!Q108</f>
        <v/>
      </c>
      <c r="R108" s="52" t="str">
        <f>'Leaderboard Round 1'!R108</f>
        <v/>
      </c>
      <c r="S108" s="52" t="str">
        <f>'Leaderboard Round 1'!S108</f>
        <v/>
      </c>
      <c r="T108" s="52" t="str">
        <f>'Leaderboard Round 1'!T108</f>
        <v/>
      </c>
      <c r="U108" s="52" t="str">
        <f>'Leaderboard Round 1'!U108</f>
        <v/>
      </c>
      <c r="V108" s="52" t="str">
        <f>'Leaderboard Round 1'!V108</f>
        <v/>
      </c>
      <c r="W108" s="52" t="str">
        <f>'Leaderboard Round 1'!W108</f>
        <v/>
      </c>
      <c r="AA108" s="51" t="str">
        <f t="shared" si="1"/>
        <v/>
      </c>
      <c r="AB108" s="51" t="str">
        <f t="shared" si="2"/>
        <v/>
      </c>
    </row>
    <row r="109">
      <c r="A109" s="54">
        <f>'Leaderboard Round 1'!A109</f>
        <v>107</v>
      </c>
      <c r="B109" s="52" t="str">
        <f>'Leaderboard Round 1'!B109</f>
        <v/>
      </c>
      <c r="C109" s="52" t="str">
        <f>'Leaderboard Round 1'!C109</f>
        <v/>
      </c>
      <c r="D109" s="52" t="str">
        <f>'Leaderboard Round 1'!D109</f>
        <v/>
      </c>
      <c r="E109" s="52" t="str">
        <f>'Leaderboard Round 1'!E109</f>
        <v/>
      </c>
      <c r="F109" s="52" t="str">
        <f>'Leaderboard Round 1'!F109</f>
        <v/>
      </c>
      <c r="G109" s="52" t="str">
        <f>'Leaderboard Round 1'!G109</f>
        <v/>
      </c>
      <c r="H109" s="52" t="str">
        <f>'Leaderboard Round 1'!H109</f>
        <v/>
      </c>
      <c r="I109" s="52" t="str">
        <f>'Leaderboard Round 1'!I109</f>
        <v/>
      </c>
      <c r="J109" s="52" t="str">
        <f>'Leaderboard Round 1'!J109</f>
        <v/>
      </c>
      <c r="K109" s="52" t="str">
        <f>'Leaderboard Round 1'!K109</f>
        <v/>
      </c>
      <c r="L109" s="52" t="str">
        <f>'Leaderboard Round 1'!L109</f>
        <v/>
      </c>
      <c r="M109" s="52" t="str">
        <f>'Leaderboard Round 1'!M109</f>
        <v/>
      </c>
      <c r="N109" s="52" t="str">
        <f>'Leaderboard Round 1'!N109</f>
        <v/>
      </c>
      <c r="O109" s="52" t="str">
        <f>'Leaderboard Round 1'!O109</f>
        <v/>
      </c>
      <c r="P109" s="52" t="str">
        <f>'Leaderboard Round 1'!P109</f>
        <v/>
      </c>
      <c r="Q109" s="52" t="str">
        <f>'Leaderboard Round 1'!Q109</f>
        <v/>
      </c>
      <c r="R109" s="52" t="str">
        <f>'Leaderboard Round 1'!R109</f>
        <v/>
      </c>
      <c r="S109" s="52" t="str">
        <f>'Leaderboard Round 1'!S109</f>
        <v/>
      </c>
      <c r="T109" s="52" t="str">
        <f>'Leaderboard Round 1'!T109</f>
        <v/>
      </c>
      <c r="U109" s="52" t="str">
        <f>'Leaderboard Round 1'!U109</f>
        <v/>
      </c>
      <c r="V109" s="52" t="str">
        <f>'Leaderboard Round 1'!V109</f>
        <v/>
      </c>
      <c r="W109" s="52" t="str">
        <f>'Leaderboard Round 1'!W109</f>
        <v/>
      </c>
      <c r="AA109" s="51" t="str">
        <f t="shared" si="1"/>
        <v/>
      </c>
      <c r="AB109" s="51" t="str">
        <f t="shared" si="2"/>
        <v/>
      </c>
    </row>
    <row r="110">
      <c r="A110" s="54">
        <f>'Leaderboard Round 1'!A110</f>
        <v>108</v>
      </c>
      <c r="B110" s="52" t="str">
        <f>'Leaderboard Round 1'!B110</f>
        <v/>
      </c>
      <c r="C110" s="52" t="str">
        <f>'Leaderboard Round 1'!C110</f>
        <v/>
      </c>
      <c r="D110" s="52" t="str">
        <f>'Leaderboard Round 1'!D110</f>
        <v/>
      </c>
      <c r="E110" s="52" t="str">
        <f>'Leaderboard Round 1'!E110</f>
        <v/>
      </c>
      <c r="F110" s="52" t="str">
        <f>'Leaderboard Round 1'!F110</f>
        <v/>
      </c>
      <c r="G110" s="52" t="str">
        <f>'Leaderboard Round 1'!G110</f>
        <v/>
      </c>
      <c r="H110" s="52" t="str">
        <f>'Leaderboard Round 1'!H110</f>
        <v/>
      </c>
      <c r="I110" s="52" t="str">
        <f>'Leaderboard Round 1'!I110</f>
        <v/>
      </c>
      <c r="J110" s="52" t="str">
        <f>'Leaderboard Round 1'!J110</f>
        <v/>
      </c>
      <c r="K110" s="52" t="str">
        <f>'Leaderboard Round 1'!K110</f>
        <v/>
      </c>
      <c r="L110" s="52" t="str">
        <f>'Leaderboard Round 1'!L110</f>
        <v/>
      </c>
      <c r="M110" s="52" t="str">
        <f>'Leaderboard Round 1'!M110</f>
        <v/>
      </c>
      <c r="N110" s="52" t="str">
        <f>'Leaderboard Round 1'!N110</f>
        <v/>
      </c>
      <c r="O110" s="52" t="str">
        <f>'Leaderboard Round 1'!O110</f>
        <v/>
      </c>
      <c r="P110" s="52" t="str">
        <f>'Leaderboard Round 1'!P110</f>
        <v/>
      </c>
      <c r="Q110" s="52" t="str">
        <f>'Leaderboard Round 1'!Q110</f>
        <v/>
      </c>
      <c r="R110" s="52" t="str">
        <f>'Leaderboard Round 1'!R110</f>
        <v/>
      </c>
      <c r="S110" s="52" t="str">
        <f>'Leaderboard Round 1'!S110</f>
        <v/>
      </c>
      <c r="T110" s="52" t="str">
        <f>'Leaderboard Round 1'!T110</f>
        <v/>
      </c>
      <c r="U110" s="52" t="str">
        <f>'Leaderboard Round 1'!U110</f>
        <v/>
      </c>
      <c r="V110" s="52" t="str">
        <f>'Leaderboard Round 1'!V110</f>
        <v/>
      </c>
      <c r="W110" s="52" t="str">
        <f>'Leaderboard Round 1'!W110</f>
        <v/>
      </c>
      <c r="AA110" s="51" t="str">
        <f t="shared" si="1"/>
        <v/>
      </c>
      <c r="AB110" s="51" t="str">
        <f t="shared" si="2"/>
        <v/>
      </c>
    </row>
    <row r="111">
      <c r="A111" s="54">
        <f>'Leaderboard Round 1'!A111</f>
        <v>109</v>
      </c>
      <c r="B111" s="52" t="str">
        <f>'Leaderboard Round 1'!B111</f>
        <v/>
      </c>
      <c r="C111" s="52" t="str">
        <f>'Leaderboard Round 1'!C111</f>
        <v/>
      </c>
      <c r="D111" s="52" t="str">
        <f>'Leaderboard Round 1'!D111</f>
        <v/>
      </c>
      <c r="E111" s="52" t="str">
        <f>'Leaderboard Round 1'!E111</f>
        <v/>
      </c>
      <c r="F111" s="52" t="str">
        <f>'Leaderboard Round 1'!F111</f>
        <v/>
      </c>
      <c r="G111" s="52" t="str">
        <f>'Leaderboard Round 1'!G111</f>
        <v/>
      </c>
      <c r="H111" s="52" t="str">
        <f>'Leaderboard Round 1'!H111</f>
        <v/>
      </c>
      <c r="I111" s="52" t="str">
        <f>'Leaderboard Round 1'!I111</f>
        <v/>
      </c>
      <c r="J111" s="52" t="str">
        <f>'Leaderboard Round 1'!J111</f>
        <v/>
      </c>
      <c r="K111" s="52" t="str">
        <f>'Leaderboard Round 1'!K111</f>
        <v/>
      </c>
      <c r="L111" s="52" t="str">
        <f>'Leaderboard Round 1'!L111</f>
        <v/>
      </c>
      <c r="M111" s="52" t="str">
        <f>'Leaderboard Round 1'!M111</f>
        <v/>
      </c>
      <c r="N111" s="52" t="str">
        <f>'Leaderboard Round 1'!N111</f>
        <v/>
      </c>
      <c r="O111" s="52" t="str">
        <f>'Leaderboard Round 1'!O111</f>
        <v/>
      </c>
      <c r="P111" s="52" t="str">
        <f>'Leaderboard Round 1'!P111</f>
        <v/>
      </c>
      <c r="Q111" s="52" t="str">
        <f>'Leaderboard Round 1'!Q111</f>
        <v/>
      </c>
      <c r="R111" s="52" t="str">
        <f>'Leaderboard Round 1'!R111</f>
        <v/>
      </c>
      <c r="S111" s="52" t="str">
        <f>'Leaderboard Round 1'!S111</f>
        <v/>
      </c>
      <c r="T111" s="52" t="str">
        <f>'Leaderboard Round 1'!T111</f>
        <v/>
      </c>
      <c r="U111" s="52" t="str">
        <f>'Leaderboard Round 1'!U111</f>
        <v/>
      </c>
      <c r="V111" s="52" t="str">
        <f>'Leaderboard Round 1'!V111</f>
        <v/>
      </c>
      <c r="W111" s="52" t="str">
        <f>'Leaderboard Round 1'!W111</f>
        <v/>
      </c>
      <c r="AA111" s="51" t="str">
        <f t="shared" si="1"/>
        <v/>
      </c>
      <c r="AB111" s="51" t="str">
        <f t="shared" si="2"/>
        <v/>
      </c>
    </row>
    <row r="112">
      <c r="A112" s="54">
        <f>'Leaderboard Round 1'!A112</f>
        <v>110</v>
      </c>
      <c r="B112" s="52" t="str">
        <f>'Leaderboard Round 1'!B112</f>
        <v/>
      </c>
      <c r="C112" s="52" t="str">
        <f>'Leaderboard Round 1'!C112</f>
        <v/>
      </c>
      <c r="D112" s="52" t="str">
        <f>'Leaderboard Round 1'!D112</f>
        <v/>
      </c>
      <c r="E112" s="52" t="str">
        <f>'Leaderboard Round 1'!E112</f>
        <v/>
      </c>
      <c r="F112" s="52" t="str">
        <f>'Leaderboard Round 1'!F112</f>
        <v/>
      </c>
      <c r="G112" s="52" t="str">
        <f>'Leaderboard Round 1'!G112</f>
        <v/>
      </c>
      <c r="H112" s="52" t="str">
        <f>'Leaderboard Round 1'!H112</f>
        <v/>
      </c>
      <c r="I112" s="52" t="str">
        <f>'Leaderboard Round 1'!I112</f>
        <v/>
      </c>
      <c r="J112" s="52" t="str">
        <f>'Leaderboard Round 1'!J112</f>
        <v/>
      </c>
      <c r="K112" s="52" t="str">
        <f>'Leaderboard Round 1'!K112</f>
        <v/>
      </c>
      <c r="L112" s="52" t="str">
        <f>'Leaderboard Round 1'!L112</f>
        <v/>
      </c>
      <c r="M112" s="52" t="str">
        <f>'Leaderboard Round 1'!M112</f>
        <v/>
      </c>
      <c r="N112" s="52" t="str">
        <f>'Leaderboard Round 1'!N112</f>
        <v/>
      </c>
      <c r="O112" s="52" t="str">
        <f>'Leaderboard Round 1'!O112</f>
        <v/>
      </c>
      <c r="P112" s="52" t="str">
        <f>'Leaderboard Round 1'!P112</f>
        <v/>
      </c>
      <c r="Q112" s="52" t="str">
        <f>'Leaderboard Round 1'!Q112</f>
        <v/>
      </c>
      <c r="R112" s="52" t="str">
        <f>'Leaderboard Round 1'!R112</f>
        <v/>
      </c>
      <c r="S112" s="52" t="str">
        <f>'Leaderboard Round 1'!S112</f>
        <v/>
      </c>
      <c r="T112" s="52" t="str">
        <f>'Leaderboard Round 1'!T112</f>
        <v/>
      </c>
      <c r="U112" s="52" t="str">
        <f>'Leaderboard Round 1'!U112</f>
        <v/>
      </c>
      <c r="V112" s="52" t="str">
        <f>'Leaderboard Round 1'!V112</f>
        <v/>
      </c>
      <c r="W112" s="52" t="str">
        <f>'Leaderboard Round 1'!W112</f>
        <v/>
      </c>
      <c r="AA112" s="51" t="str">
        <f t="shared" si="1"/>
        <v/>
      </c>
      <c r="AB112" s="51" t="str">
        <f t="shared" si="2"/>
        <v/>
      </c>
    </row>
    <row r="113">
      <c r="A113" s="54">
        <f>'Leaderboard Round 1'!A113</f>
        <v>111</v>
      </c>
      <c r="B113" s="52" t="str">
        <f>'Leaderboard Round 1'!B113</f>
        <v/>
      </c>
      <c r="C113" s="52" t="str">
        <f>'Leaderboard Round 1'!C113</f>
        <v/>
      </c>
      <c r="D113" s="52" t="str">
        <f>'Leaderboard Round 1'!D113</f>
        <v/>
      </c>
      <c r="E113" s="52" t="str">
        <f>'Leaderboard Round 1'!E113</f>
        <v/>
      </c>
      <c r="F113" s="52" t="str">
        <f>'Leaderboard Round 1'!F113</f>
        <v/>
      </c>
      <c r="G113" s="52" t="str">
        <f>'Leaderboard Round 1'!G113</f>
        <v/>
      </c>
      <c r="H113" s="52" t="str">
        <f>'Leaderboard Round 1'!H113</f>
        <v/>
      </c>
      <c r="I113" s="52" t="str">
        <f>'Leaderboard Round 1'!I113</f>
        <v/>
      </c>
      <c r="J113" s="52" t="str">
        <f>'Leaderboard Round 1'!J113</f>
        <v/>
      </c>
      <c r="K113" s="52" t="str">
        <f>'Leaderboard Round 1'!K113</f>
        <v/>
      </c>
      <c r="L113" s="52" t="str">
        <f>'Leaderboard Round 1'!L113</f>
        <v/>
      </c>
      <c r="M113" s="52" t="str">
        <f>'Leaderboard Round 1'!M113</f>
        <v/>
      </c>
      <c r="N113" s="52" t="str">
        <f>'Leaderboard Round 1'!N113</f>
        <v/>
      </c>
      <c r="O113" s="52" t="str">
        <f>'Leaderboard Round 1'!O113</f>
        <v/>
      </c>
      <c r="P113" s="52" t="str">
        <f>'Leaderboard Round 1'!P113</f>
        <v/>
      </c>
      <c r="Q113" s="52" t="str">
        <f>'Leaderboard Round 1'!Q113</f>
        <v/>
      </c>
      <c r="R113" s="52" t="str">
        <f>'Leaderboard Round 1'!R113</f>
        <v/>
      </c>
      <c r="S113" s="52" t="str">
        <f>'Leaderboard Round 1'!S113</f>
        <v/>
      </c>
      <c r="T113" s="52" t="str">
        <f>'Leaderboard Round 1'!T113</f>
        <v/>
      </c>
      <c r="U113" s="52" t="str">
        <f>'Leaderboard Round 1'!U113</f>
        <v/>
      </c>
      <c r="V113" s="52" t="str">
        <f>'Leaderboard Round 1'!V113</f>
        <v/>
      </c>
      <c r="W113" s="52" t="str">
        <f>'Leaderboard Round 1'!W113</f>
        <v/>
      </c>
      <c r="AA113" s="51" t="str">
        <f t="shared" si="1"/>
        <v/>
      </c>
      <c r="AB113" s="51" t="str">
        <f t="shared" si="2"/>
        <v/>
      </c>
    </row>
    <row r="114">
      <c r="A114" s="54">
        <f>'Leaderboard Round 1'!A114</f>
        <v>112</v>
      </c>
      <c r="B114" s="52" t="str">
        <f>'Leaderboard Round 1'!B114</f>
        <v/>
      </c>
      <c r="C114" s="52" t="str">
        <f>'Leaderboard Round 1'!C114</f>
        <v/>
      </c>
      <c r="D114" s="52" t="str">
        <f>'Leaderboard Round 1'!D114</f>
        <v/>
      </c>
      <c r="E114" s="52" t="str">
        <f>'Leaderboard Round 1'!E114</f>
        <v/>
      </c>
      <c r="F114" s="52" t="str">
        <f>'Leaderboard Round 1'!F114</f>
        <v/>
      </c>
      <c r="G114" s="52" t="str">
        <f>'Leaderboard Round 1'!G114</f>
        <v/>
      </c>
      <c r="H114" s="52" t="str">
        <f>'Leaderboard Round 1'!H114</f>
        <v/>
      </c>
      <c r="I114" s="52" t="str">
        <f>'Leaderboard Round 1'!I114</f>
        <v/>
      </c>
      <c r="J114" s="52" t="str">
        <f>'Leaderboard Round 1'!J114</f>
        <v/>
      </c>
      <c r="K114" s="52" t="str">
        <f>'Leaderboard Round 1'!K114</f>
        <v/>
      </c>
      <c r="L114" s="52" t="str">
        <f>'Leaderboard Round 1'!L114</f>
        <v/>
      </c>
      <c r="M114" s="52" t="str">
        <f>'Leaderboard Round 1'!M114</f>
        <v/>
      </c>
      <c r="N114" s="52" t="str">
        <f>'Leaderboard Round 1'!N114</f>
        <v/>
      </c>
      <c r="O114" s="52" t="str">
        <f>'Leaderboard Round 1'!O114</f>
        <v/>
      </c>
      <c r="P114" s="52" t="str">
        <f>'Leaderboard Round 1'!P114</f>
        <v/>
      </c>
      <c r="Q114" s="52" t="str">
        <f>'Leaderboard Round 1'!Q114</f>
        <v/>
      </c>
      <c r="R114" s="52" t="str">
        <f>'Leaderboard Round 1'!R114</f>
        <v/>
      </c>
      <c r="S114" s="52" t="str">
        <f>'Leaderboard Round 1'!S114</f>
        <v/>
      </c>
      <c r="T114" s="52" t="str">
        <f>'Leaderboard Round 1'!T114</f>
        <v/>
      </c>
      <c r="U114" s="52" t="str">
        <f>'Leaderboard Round 1'!U114</f>
        <v/>
      </c>
      <c r="V114" s="52" t="str">
        <f>'Leaderboard Round 1'!V114</f>
        <v/>
      </c>
      <c r="W114" s="52" t="str">
        <f>'Leaderboard Round 1'!W114</f>
        <v/>
      </c>
      <c r="AA114" s="51" t="str">
        <f t="shared" si="1"/>
        <v/>
      </c>
      <c r="AB114" s="51" t="str">
        <f t="shared" si="2"/>
        <v/>
      </c>
    </row>
    <row r="115">
      <c r="A115" s="54">
        <f>'Leaderboard Round 1'!A115</f>
        <v>113</v>
      </c>
      <c r="B115" s="52" t="str">
        <f>'Leaderboard Round 1'!B115</f>
        <v/>
      </c>
      <c r="C115" s="52" t="str">
        <f>'Leaderboard Round 1'!C115</f>
        <v/>
      </c>
      <c r="D115" s="52" t="str">
        <f>'Leaderboard Round 1'!D115</f>
        <v/>
      </c>
      <c r="E115" s="52" t="str">
        <f>'Leaderboard Round 1'!E115</f>
        <v/>
      </c>
      <c r="F115" s="52" t="str">
        <f>'Leaderboard Round 1'!F115</f>
        <v/>
      </c>
      <c r="G115" s="52" t="str">
        <f>'Leaderboard Round 1'!G115</f>
        <v/>
      </c>
      <c r="H115" s="52" t="str">
        <f>'Leaderboard Round 1'!H115</f>
        <v/>
      </c>
      <c r="I115" s="52" t="str">
        <f>'Leaderboard Round 1'!I115</f>
        <v/>
      </c>
      <c r="J115" s="52" t="str">
        <f>'Leaderboard Round 1'!J115</f>
        <v/>
      </c>
      <c r="K115" s="52" t="str">
        <f>'Leaderboard Round 1'!K115</f>
        <v/>
      </c>
      <c r="L115" s="52" t="str">
        <f>'Leaderboard Round 1'!L115</f>
        <v/>
      </c>
      <c r="M115" s="52" t="str">
        <f>'Leaderboard Round 1'!M115</f>
        <v/>
      </c>
      <c r="N115" s="52" t="str">
        <f>'Leaderboard Round 1'!N115</f>
        <v/>
      </c>
      <c r="O115" s="52" t="str">
        <f>'Leaderboard Round 1'!O115</f>
        <v/>
      </c>
      <c r="P115" s="52" t="str">
        <f>'Leaderboard Round 1'!P115</f>
        <v/>
      </c>
      <c r="Q115" s="52" t="str">
        <f>'Leaderboard Round 1'!Q115</f>
        <v/>
      </c>
      <c r="R115" s="52" t="str">
        <f>'Leaderboard Round 1'!R115</f>
        <v/>
      </c>
      <c r="S115" s="52" t="str">
        <f>'Leaderboard Round 1'!S115</f>
        <v/>
      </c>
      <c r="T115" s="52" t="str">
        <f>'Leaderboard Round 1'!T115</f>
        <v/>
      </c>
      <c r="U115" s="52" t="str">
        <f>'Leaderboard Round 1'!U115</f>
        <v/>
      </c>
      <c r="V115" s="52" t="str">
        <f>'Leaderboard Round 1'!V115</f>
        <v/>
      </c>
      <c r="W115" s="52" t="str">
        <f>'Leaderboard Round 1'!W115</f>
        <v/>
      </c>
      <c r="AA115" s="51" t="str">
        <f t="shared" si="1"/>
        <v/>
      </c>
      <c r="AB115" s="51" t="str">
        <f t="shared" si="2"/>
        <v/>
      </c>
    </row>
    <row r="116">
      <c r="A116" s="54">
        <f>'Leaderboard Round 1'!A116</f>
        <v>114</v>
      </c>
      <c r="B116" s="52" t="str">
        <f>'Leaderboard Round 1'!B116</f>
        <v/>
      </c>
      <c r="C116" s="52" t="str">
        <f>'Leaderboard Round 1'!C116</f>
        <v/>
      </c>
      <c r="D116" s="52" t="str">
        <f>'Leaderboard Round 1'!D116</f>
        <v/>
      </c>
      <c r="E116" s="52" t="str">
        <f>'Leaderboard Round 1'!E116</f>
        <v/>
      </c>
      <c r="F116" s="52" t="str">
        <f>'Leaderboard Round 1'!F116</f>
        <v/>
      </c>
      <c r="G116" s="52" t="str">
        <f>'Leaderboard Round 1'!G116</f>
        <v/>
      </c>
      <c r="H116" s="52" t="str">
        <f>'Leaderboard Round 1'!H116</f>
        <v/>
      </c>
      <c r="I116" s="52" t="str">
        <f>'Leaderboard Round 1'!I116</f>
        <v/>
      </c>
      <c r="J116" s="52" t="str">
        <f>'Leaderboard Round 1'!J116</f>
        <v/>
      </c>
      <c r="K116" s="52" t="str">
        <f>'Leaderboard Round 1'!K116</f>
        <v/>
      </c>
      <c r="L116" s="52" t="str">
        <f>'Leaderboard Round 1'!L116</f>
        <v/>
      </c>
      <c r="M116" s="52" t="str">
        <f>'Leaderboard Round 1'!M116</f>
        <v/>
      </c>
      <c r="N116" s="52" t="str">
        <f>'Leaderboard Round 1'!N116</f>
        <v/>
      </c>
      <c r="O116" s="52" t="str">
        <f>'Leaderboard Round 1'!O116</f>
        <v/>
      </c>
      <c r="P116" s="52" t="str">
        <f>'Leaderboard Round 1'!P116</f>
        <v/>
      </c>
      <c r="Q116" s="52" t="str">
        <f>'Leaderboard Round 1'!Q116</f>
        <v/>
      </c>
      <c r="R116" s="52" t="str">
        <f>'Leaderboard Round 1'!R116</f>
        <v/>
      </c>
      <c r="S116" s="52" t="str">
        <f>'Leaderboard Round 1'!S116</f>
        <v/>
      </c>
      <c r="T116" s="52" t="str">
        <f>'Leaderboard Round 1'!T116</f>
        <v/>
      </c>
      <c r="U116" s="52" t="str">
        <f>'Leaderboard Round 1'!U116</f>
        <v/>
      </c>
      <c r="V116" s="52" t="str">
        <f>'Leaderboard Round 1'!V116</f>
        <v/>
      </c>
      <c r="W116" s="52" t="str">
        <f>'Leaderboard Round 1'!W116</f>
        <v/>
      </c>
      <c r="AA116" s="51" t="str">
        <f t="shared" si="1"/>
        <v/>
      </c>
      <c r="AB116" s="51" t="str">
        <f t="shared" si="2"/>
        <v/>
      </c>
    </row>
    <row r="117">
      <c r="A117" s="54">
        <f>'Leaderboard Round 1'!A117</f>
        <v>115</v>
      </c>
      <c r="B117" s="52" t="str">
        <f>'Leaderboard Round 1'!B117</f>
        <v/>
      </c>
      <c r="C117" s="52" t="str">
        <f>'Leaderboard Round 1'!C117</f>
        <v/>
      </c>
      <c r="D117" s="52" t="str">
        <f>'Leaderboard Round 1'!D117</f>
        <v/>
      </c>
      <c r="E117" s="52" t="str">
        <f>'Leaderboard Round 1'!E117</f>
        <v/>
      </c>
      <c r="F117" s="52" t="str">
        <f>'Leaderboard Round 1'!F117</f>
        <v/>
      </c>
      <c r="G117" s="52" t="str">
        <f>'Leaderboard Round 1'!G117</f>
        <v/>
      </c>
      <c r="H117" s="52" t="str">
        <f>'Leaderboard Round 1'!H117</f>
        <v/>
      </c>
      <c r="I117" s="52" t="str">
        <f>'Leaderboard Round 1'!I117</f>
        <v/>
      </c>
      <c r="J117" s="52" t="str">
        <f>'Leaderboard Round 1'!J117</f>
        <v/>
      </c>
      <c r="K117" s="52" t="str">
        <f>'Leaderboard Round 1'!K117</f>
        <v/>
      </c>
      <c r="L117" s="52" t="str">
        <f>'Leaderboard Round 1'!L117</f>
        <v/>
      </c>
      <c r="M117" s="52" t="str">
        <f>'Leaderboard Round 1'!M117</f>
        <v/>
      </c>
      <c r="N117" s="52" t="str">
        <f>'Leaderboard Round 1'!N117</f>
        <v/>
      </c>
      <c r="O117" s="52" t="str">
        <f>'Leaderboard Round 1'!O117</f>
        <v/>
      </c>
      <c r="P117" s="52" t="str">
        <f>'Leaderboard Round 1'!P117</f>
        <v/>
      </c>
      <c r="Q117" s="52" t="str">
        <f>'Leaderboard Round 1'!Q117</f>
        <v/>
      </c>
      <c r="R117" s="52" t="str">
        <f>'Leaderboard Round 1'!R117</f>
        <v/>
      </c>
      <c r="S117" s="52" t="str">
        <f>'Leaderboard Round 1'!S117</f>
        <v/>
      </c>
      <c r="T117" s="52" t="str">
        <f>'Leaderboard Round 1'!T117</f>
        <v/>
      </c>
      <c r="U117" s="52" t="str">
        <f>'Leaderboard Round 1'!U117</f>
        <v/>
      </c>
      <c r="V117" s="52" t="str">
        <f>'Leaderboard Round 1'!V117</f>
        <v/>
      </c>
      <c r="W117" s="52" t="str">
        <f>'Leaderboard Round 1'!W117</f>
        <v/>
      </c>
      <c r="AA117" s="51" t="str">
        <f t="shared" si="1"/>
        <v/>
      </c>
      <c r="AB117" s="51" t="str">
        <f t="shared" si="2"/>
        <v/>
      </c>
    </row>
    <row r="118">
      <c r="A118" s="54">
        <f>'Leaderboard Round 1'!A118</f>
        <v>116</v>
      </c>
      <c r="B118" s="52" t="str">
        <f>'Leaderboard Round 1'!B118</f>
        <v/>
      </c>
      <c r="C118" s="52" t="str">
        <f>'Leaderboard Round 1'!C118</f>
        <v/>
      </c>
      <c r="D118" s="52" t="str">
        <f>'Leaderboard Round 1'!D118</f>
        <v/>
      </c>
      <c r="E118" s="52" t="str">
        <f>'Leaderboard Round 1'!E118</f>
        <v/>
      </c>
      <c r="F118" s="52" t="str">
        <f>'Leaderboard Round 1'!F118</f>
        <v/>
      </c>
      <c r="G118" s="52" t="str">
        <f>'Leaderboard Round 1'!G118</f>
        <v/>
      </c>
      <c r="H118" s="52" t="str">
        <f>'Leaderboard Round 1'!H118</f>
        <v/>
      </c>
      <c r="I118" s="52" t="str">
        <f>'Leaderboard Round 1'!I118</f>
        <v/>
      </c>
      <c r="J118" s="52" t="str">
        <f>'Leaderboard Round 1'!J118</f>
        <v/>
      </c>
      <c r="K118" s="52" t="str">
        <f>'Leaderboard Round 1'!K118</f>
        <v/>
      </c>
      <c r="L118" s="52" t="str">
        <f>'Leaderboard Round 1'!L118</f>
        <v/>
      </c>
      <c r="M118" s="52" t="str">
        <f>'Leaderboard Round 1'!M118</f>
        <v/>
      </c>
      <c r="N118" s="52" t="str">
        <f>'Leaderboard Round 1'!N118</f>
        <v/>
      </c>
      <c r="O118" s="52" t="str">
        <f>'Leaderboard Round 1'!O118</f>
        <v/>
      </c>
      <c r="P118" s="52" t="str">
        <f>'Leaderboard Round 1'!P118</f>
        <v/>
      </c>
      <c r="Q118" s="52" t="str">
        <f>'Leaderboard Round 1'!Q118</f>
        <v/>
      </c>
      <c r="R118" s="52" t="str">
        <f>'Leaderboard Round 1'!R118</f>
        <v/>
      </c>
      <c r="S118" s="52" t="str">
        <f>'Leaderboard Round 1'!S118</f>
        <v/>
      </c>
      <c r="T118" s="52" t="str">
        <f>'Leaderboard Round 1'!T118</f>
        <v/>
      </c>
      <c r="U118" s="52" t="str">
        <f>'Leaderboard Round 1'!U118</f>
        <v/>
      </c>
      <c r="V118" s="52" t="str">
        <f>'Leaderboard Round 1'!V118</f>
        <v/>
      </c>
      <c r="W118" s="52" t="str">
        <f>'Leaderboard Round 1'!W118</f>
        <v/>
      </c>
      <c r="AA118" s="51" t="str">
        <f t="shared" si="1"/>
        <v/>
      </c>
      <c r="AB118" s="51" t="str">
        <f t="shared" si="2"/>
        <v/>
      </c>
    </row>
    <row r="119">
      <c r="A119" s="54">
        <f>'Leaderboard Round 1'!A119</f>
        <v>117</v>
      </c>
      <c r="B119" s="52" t="str">
        <f>'Leaderboard Round 1'!B119</f>
        <v/>
      </c>
      <c r="C119" s="52" t="str">
        <f>'Leaderboard Round 1'!C119</f>
        <v/>
      </c>
      <c r="D119" s="52" t="str">
        <f>'Leaderboard Round 1'!D119</f>
        <v/>
      </c>
      <c r="E119" s="52" t="str">
        <f>'Leaderboard Round 1'!E119</f>
        <v/>
      </c>
      <c r="F119" s="52" t="str">
        <f>'Leaderboard Round 1'!F119</f>
        <v/>
      </c>
      <c r="G119" s="52" t="str">
        <f>'Leaderboard Round 1'!G119</f>
        <v/>
      </c>
      <c r="H119" s="52" t="str">
        <f>'Leaderboard Round 1'!H119</f>
        <v/>
      </c>
      <c r="I119" s="52" t="str">
        <f>'Leaderboard Round 1'!I119</f>
        <v/>
      </c>
      <c r="J119" s="52" t="str">
        <f>'Leaderboard Round 1'!J119</f>
        <v/>
      </c>
      <c r="K119" s="52" t="str">
        <f>'Leaderboard Round 1'!K119</f>
        <v/>
      </c>
      <c r="L119" s="52" t="str">
        <f>'Leaderboard Round 1'!L119</f>
        <v/>
      </c>
      <c r="M119" s="52" t="str">
        <f>'Leaderboard Round 1'!M119</f>
        <v/>
      </c>
      <c r="N119" s="52" t="str">
        <f>'Leaderboard Round 1'!N119</f>
        <v/>
      </c>
      <c r="O119" s="52" t="str">
        <f>'Leaderboard Round 1'!O119</f>
        <v/>
      </c>
      <c r="P119" s="52" t="str">
        <f>'Leaderboard Round 1'!P119</f>
        <v/>
      </c>
      <c r="Q119" s="52" t="str">
        <f>'Leaderboard Round 1'!Q119</f>
        <v/>
      </c>
      <c r="R119" s="52" t="str">
        <f>'Leaderboard Round 1'!R119</f>
        <v/>
      </c>
      <c r="S119" s="52" t="str">
        <f>'Leaderboard Round 1'!S119</f>
        <v/>
      </c>
      <c r="T119" s="52" t="str">
        <f>'Leaderboard Round 1'!T119</f>
        <v/>
      </c>
      <c r="U119" s="52" t="str">
        <f>'Leaderboard Round 1'!U119</f>
        <v/>
      </c>
      <c r="V119" s="52" t="str">
        <f>'Leaderboard Round 1'!V119</f>
        <v/>
      </c>
      <c r="W119" s="52" t="str">
        <f>'Leaderboard Round 1'!W119</f>
        <v/>
      </c>
      <c r="AA119" s="51" t="str">
        <f t="shared" si="1"/>
        <v/>
      </c>
      <c r="AB119" s="51" t="str">
        <f t="shared" si="2"/>
        <v/>
      </c>
    </row>
    <row r="120">
      <c r="A120" s="54">
        <f>'Leaderboard Round 1'!A120</f>
        <v>118</v>
      </c>
      <c r="B120" s="52" t="str">
        <f>'Leaderboard Round 1'!B120</f>
        <v/>
      </c>
      <c r="C120" s="52" t="str">
        <f>'Leaderboard Round 1'!C120</f>
        <v/>
      </c>
      <c r="D120" s="52" t="str">
        <f>'Leaderboard Round 1'!D120</f>
        <v/>
      </c>
      <c r="E120" s="52" t="str">
        <f>'Leaderboard Round 1'!E120</f>
        <v/>
      </c>
      <c r="F120" s="52" t="str">
        <f>'Leaderboard Round 1'!F120</f>
        <v/>
      </c>
      <c r="G120" s="52" t="str">
        <f>'Leaderboard Round 1'!G120</f>
        <v/>
      </c>
      <c r="H120" s="52" t="str">
        <f>'Leaderboard Round 1'!H120</f>
        <v/>
      </c>
      <c r="I120" s="52" t="str">
        <f>'Leaderboard Round 1'!I120</f>
        <v/>
      </c>
      <c r="J120" s="52" t="str">
        <f>'Leaderboard Round 1'!J120</f>
        <v/>
      </c>
      <c r="K120" s="52" t="str">
        <f>'Leaderboard Round 1'!K120</f>
        <v/>
      </c>
      <c r="L120" s="52" t="str">
        <f>'Leaderboard Round 1'!L120</f>
        <v/>
      </c>
      <c r="M120" s="52" t="str">
        <f>'Leaderboard Round 1'!M120</f>
        <v/>
      </c>
      <c r="N120" s="52" t="str">
        <f>'Leaderboard Round 1'!N120</f>
        <v/>
      </c>
      <c r="O120" s="52" t="str">
        <f>'Leaderboard Round 1'!O120</f>
        <v/>
      </c>
      <c r="P120" s="52" t="str">
        <f>'Leaderboard Round 1'!P120</f>
        <v/>
      </c>
      <c r="Q120" s="52" t="str">
        <f>'Leaderboard Round 1'!Q120</f>
        <v/>
      </c>
      <c r="R120" s="52" t="str">
        <f>'Leaderboard Round 1'!R120</f>
        <v/>
      </c>
      <c r="S120" s="52" t="str">
        <f>'Leaderboard Round 1'!S120</f>
        <v/>
      </c>
      <c r="T120" s="52" t="str">
        <f>'Leaderboard Round 1'!T120</f>
        <v/>
      </c>
      <c r="U120" s="52" t="str">
        <f>'Leaderboard Round 1'!U120</f>
        <v/>
      </c>
      <c r="V120" s="52" t="str">
        <f>'Leaderboard Round 1'!V120</f>
        <v/>
      </c>
      <c r="W120" s="52" t="str">
        <f>'Leaderboard Round 1'!W120</f>
        <v/>
      </c>
      <c r="AA120" s="51" t="str">
        <f t="shared" si="1"/>
        <v/>
      </c>
      <c r="AB120" s="51" t="str">
        <f t="shared" si="2"/>
        <v/>
      </c>
    </row>
    <row r="121">
      <c r="A121" s="54">
        <f>'Leaderboard Round 1'!A121</f>
        <v>119</v>
      </c>
      <c r="B121" s="52" t="str">
        <f>'Leaderboard Round 1'!B121</f>
        <v/>
      </c>
      <c r="C121" s="52" t="str">
        <f>'Leaderboard Round 1'!C121</f>
        <v/>
      </c>
      <c r="D121" s="52" t="str">
        <f>'Leaderboard Round 1'!D121</f>
        <v/>
      </c>
      <c r="E121" s="52" t="str">
        <f>'Leaderboard Round 1'!E121</f>
        <v/>
      </c>
      <c r="F121" s="52" t="str">
        <f>'Leaderboard Round 1'!F121</f>
        <v/>
      </c>
      <c r="G121" s="52" t="str">
        <f>'Leaderboard Round 1'!G121</f>
        <v/>
      </c>
      <c r="H121" s="52" t="str">
        <f>'Leaderboard Round 1'!H121</f>
        <v/>
      </c>
      <c r="I121" s="52" t="str">
        <f>'Leaderboard Round 1'!I121</f>
        <v/>
      </c>
      <c r="J121" s="52" t="str">
        <f>'Leaderboard Round 1'!J121</f>
        <v/>
      </c>
      <c r="K121" s="52" t="str">
        <f>'Leaderboard Round 1'!K121</f>
        <v/>
      </c>
      <c r="L121" s="52" t="str">
        <f>'Leaderboard Round 1'!L121</f>
        <v/>
      </c>
      <c r="M121" s="52" t="str">
        <f>'Leaderboard Round 1'!M121</f>
        <v/>
      </c>
      <c r="N121" s="52" t="str">
        <f>'Leaderboard Round 1'!N121</f>
        <v/>
      </c>
      <c r="O121" s="52" t="str">
        <f>'Leaderboard Round 1'!O121</f>
        <v/>
      </c>
      <c r="P121" s="52" t="str">
        <f>'Leaderboard Round 1'!P121</f>
        <v/>
      </c>
      <c r="Q121" s="52" t="str">
        <f>'Leaderboard Round 1'!Q121</f>
        <v/>
      </c>
      <c r="R121" s="52" t="str">
        <f>'Leaderboard Round 1'!R121</f>
        <v/>
      </c>
      <c r="S121" s="52" t="str">
        <f>'Leaderboard Round 1'!S121</f>
        <v/>
      </c>
      <c r="T121" s="52" t="str">
        <f>'Leaderboard Round 1'!T121</f>
        <v/>
      </c>
      <c r="U121" s="52" t="str">
        <f>'Leaderboard Round 1'!U121</f>
        <v/>
      </c>
      <c r="V121" s="52" t="str">
        <f>'Leaderboard Round 1'!V121</f>
        <v/>
      </c>
      <c r="W121" s="52" t="str">
        <f>'Leaderboard Round 1'!W121</f>
        <v/>
      </c>
      <c r="AA121" s="51" t="str">
        <f t="shared" si="1"/>
        <v/>
      </c>
      <c r="AB121" s="51" t="str">
        <f t="shared" si="2"/>
        <v/>
      </c>
    </row>
    <row r="122">
      <c r="A122" s="54">
        <f>'Leaderboard Round 1'!A122</f>
        <v>120</v>
      </c>
      <c r="B122" s="52" t="str">
        <f>'Leaderboard Round 1'!B122</f>
        <v/>
      </c>
      <c r="C122" s="52" t="str">
        <f>'Leaderboard Round 1'!C122</f>
        <v/>
      </c>
      <c r="D122" s="52" t="str">
        <f>'Leaderboard Round 1'!D122</f>
        <v/>
      </c>
      <c r="E122" s="52" t="str">
        <f>'Leaderboard Round 1'!E122</f>
        <v/>
      </c>
      <c r="F122" s="52" t="str">
        <f>'Leaderboard Round 1'!F122</f>
        <v/>
      </c>
      <c r="G122" s="52" t="str">
        <f>'Leaderboard Round 1'!G122</f>
        <v/>
      </c>
      <c r="H122" s="52" t="str">
        <f>'Leaderboard Round 1'!H122</f>
        <v/>
      </c>
      <c r="I122" s="52" t="str">
        <f>'Leaderboard Round 1'!I122</f>
        <v/>
      </c>
      <c r="J122" s="52" t="str">
        <f>'Leaderboard Round 1'!J122</f>
        <v/>
      </c>
      <c r="K122" s="52" t="str">
        <f>'Leaderboard Round 1'!K122</f>
        <v/>
      </c>
      <c r="L122" s="52" t="str">
        <f>'Leaderboard Round 1'!L122</f>
        <v/>
      </c>
      <c r="M122" s="52" t="str">
        <f>'Leaderboard Round 1'!M122</f>
        <v/>
      </c>
      <c r="N122" s="52" t="str">
        <f>'Leaderboard Round 1'!N122</f>
        <v/>
      </c>
      <c r="O122" s="52" t="str">
        <f>'Leaderboard Round 1'!O122</f>
        <v/>
      </c>
      <c r="P122" s="52" t="str">
        <f>'Leaderboard Round 1'!P122</f>
        <v/>
      </c>
      <c r="Q122" s="52" t="str">
        <f>'Leaderboard Round 1'!Q122</f>
        <v/>
      </c>
      <c r="R122" s="52" t="str">
        <f>'Leaderboard Round 1'!R122</f>
        <v/>
      </c>
      <c r="S122" s="52" t="str">
        <f>'Leaderboard Round 1'!S122</f>
        <v/>
      </c>
      <c r="T122" s="52" t="str">
        <f>'Leaderboard Round 1'!T122</f>
        <v/>
      </c>
      <c r="U122" s="52" t="str">
        <f>'Leaderboard Round 1'!U122</f>
        <v/>
      </c>
      <c r="V122" s="52" t="str">
        <f>'Leaderboard Round 1'!V122</f>
        <v/>
      </c>
      <c r="W122" s="52" t="str">
        <f>'Leaderboard Round 1'!W122</f>
        <v/>
      </c>
      <c r="AA122" s="51" t="str">
        <f t="shared" si="1"/>
        <v/>
      </c>
      <c r="AB122" s="51" t="str">
        <f t="shared" si="2"/>
        <v/>
      </c>
    </row>
    <row r="123">
      <c r="A123" s="54">
        <f>'Leaderboard Round 1'!A123</f>
        <v>121</v>
      </c>
      <c r="B123" s="52" t="str">
        <f>'Leaderboard Round 1'!B123</f>
        <v/>
      </c>
      <c r="C123" s="52" t="str">
        <f>'Leaderboard Round 1'!C123</f>
        <v/>
      </c>
      <c r="D123" s="52" t="str">
        <f>'Leaderboard Round 1'!D123</f>
        <v/>
      </c>
      <c r="E123" s="52" t="str">
        <f>'Leaderboard Round 1'!E123</f>
        <v/>
      </c>
      <c r="F123" s="52" t="str">
        <f>'Leaderboard Round 1'!F123</f>
        <v/>
      </c>
      <c r="G123" s="52" t="str">
        <f>'Leaderboard Round 1'!G123</f>
        <v/>
      </c>
      <c r="H123" s="52" t="str">
        <f>'Leaderboard Round 1'!H123</f>
        <v/>
      </c>
      <c r="I123" s="52" t="str">
        <f>'Leaderboard Round 1'!I123</f>
        <v/>
      </c>
      <c r="J123" s="52" t="str">
        <f>'Leaderboard Round 1'!J123</f>
        <v/>
      </c>
      <c r="K123" s="52" t="str">
        <f>'Leaderboard Round 1'!K123</f>
        <v/>
      </c>
      <c r="L123" s="52" t="str">
        <f>'Leaderboard Round 1'!L123</f>
        <v/>
      </c>
      <c r="M123" s="52" t="str">
        <f>'Leaderboard Round 1'!M123</f>
        <v/>
      </c>
      <c r="N123" s="52" t="str">
        <f>'Leaderboard Round 1'!N123</f>
        <v/>
      </c>
      <c r="O123" s="52" t="str">
        <f>'Leaderboard Round 1'!O123</f>
        <v/>
      </c>
      <c r="P123" s="52" t="str">
        <f>'Leaderboard Round 1'!P123</f>
        <v/>
      </c>
      <c r="Q123" s="52" t="str">
        <f>'Leaderboard Round 1'!Q123</f>
        <v/>
      </c>
      <c r="R123" s="52" t="str">
        <f>'Leaderboard Round 1'!R123</f>
        <v/>
      </c>
      <c r="S123" s="52" t="str">
        <f>'Leaderboard Round 1'!S123</f>
        <v/>
      </c>
      <c r="T123" s="52" t="str">
        <f>'Leaderboard Round 1'!T123</f>
        <v/>
      </c>
      <c r="U123" s="52" t="str">
        <f>'Leaderboard Round 1'!U123</f>
        <v/>
      </c>
      <c r="V123" s="52" t="str">
        <f>'Leaderboard Round 1'!V123</f>
        <v/>
      </c>
      <c r="W123" s="52" t="str">
        <f>'Leaderboard Round 1'!W123</f>
        <v/>
      </c>
      <c r="AA123" s="51" t="str">
        <f t="shared" si="1"/>
        <v/>
      </c>
      <c r="AB123" s="51" t="str">
        <f t="shared" si="2"/>
        <v/>
      </c>
    </row>
    <row r="124">
      <c r="A124" s="54">
        <f>'Leaderboard Round 1'!A124</f>
        <v>122</v>
      </c>
      <c r="B124" s="52" t="str">
        <f>'Leaderboard Round 1'!B124</f>
        <v/>
      </c>
      <c r="C124" s="52" t="str">
        <f>'Leaderboard Round 1'!C124</f>
        <v/>
      </c>
      <c r="D124" s="52" t="str">
        <f>'Leaderboard Round 1'!D124</f>
        <v/>
      </c>
      <c r="E124" s="52" t="str">
        <f>'Leaderboard Round 1'!E124</f>
        <v/>
      </c>
      <c r="F124" s="52" t="str">
        <f>'Leaderboard Round 1'!F124</f>
        <v/>
      </c>
      <c r="G124" s="52" t="str">
        <f>'Leaderboard Round 1'!G124</f>
        <v/>
      </c>
      <c r="H124" s="52" t="str">
        <f>'Leaderboard Round 1'!H124</f>
        <v/>
      </c>
      <c r="I124" s="52" t="str">
        <f>'Leaderboard Round 1'!I124</f>
        <v/>
      </c>
      <c r="J124" s="52" t="str">
        <f>'Leaderboard Round 1'!J124</f>
        <v/>
      </c>
      <c r="K124" s="52" t="str">
        <f>'Leaderboard Round 1'!K124</f>
        <v/>
      </c>
      <c r="L124" s="52" t="str">
        <f>'Leaderboard Round 1'!L124</f>
        <v/>
      </c>
      <c r="M124" s="52" t="str">
        <f>'Leaderboard Round 1'!M124</f>
        <v/>
      </c>
      <c r="N124" s="52" t="str">
        <f>'Leaderboard Round 1'!N124</f>
        <v/>
      </c>
      <c r="O124" s="52" t="str">
        <f>'Leaderboard Round 1'!O124</f>
        <v/>
      </c>
      <c r="P124" s="52" t="str">
        <f>'Leaderboard Round 1'!P124</f>
        <v/>
      </c>
      <c r="Q124" s="52" t="str">
        <f>'Leaderboard Round 1'!Q124</f>
        <v/>
      </c>
      <c r="R124" s="52" t="str">
        <f>'Leaderboard Round 1'!R124</f>
        <v/>
      </c>
      <c r="S124" s="52" t="str">
        <f>'Leaderboard Round 1'!S124</f>
        <v/>
      </c>
      <c r="T124" s="52" t="str">
        <f>'Leaderboard Round 1'!T124</f>
        <v/>
      </c>
      <c r="U124" s="52" t="str">
        <f>'Leaderboard Round 1'!U124</f>
        <v/>
      </c>
      <c r="V124" s="52" t="str">
        <f>'Leaderboard Round 1'!V124</f>
        <v/>
      </c>
      <c r="W124" s="52" t="str">
        <f>'Leaderboard Round 1'!W124</f>
        <v/>
      </c>
      <c r="AA124" s="51" t="str">
        <f t="shared" si="1"/>
        <v/>
      </c>
      <c r="AB124" s="51" t="str">
        <f t="shared" si="2"/>
        <v/>
      </c>
    </row>
    <row r="125">
      <c r="A125" s="54">
        <f>'Leaderboard Round 1'!A125</f>
        <v>123</v>
      </c>
      <c r="B125" s="52" t="str">
        <f>'Leaderboard Round 1'!B125</f>
        <v/>
      </c>
      <c r="C125" s="52" t="str">
        <f>'Leaderboard Round 1'!C125</f>
        <v/>
      </c>
      <c r="D125" s="52" t="str">
        <f>'Leaderboard Round 1'!D125</f>
        <v/>
      </c>
      <c r="E125" s="52" t="str">
        <f>'Leaderboard Round 1'!E125</f>
        <v/>
      </c>
      <c r="F125" s="52" t="str">
        <f>'Leaderboard Round 1'!F125</f>
        <v/>
      </c>
      <c r="G125" s="52" t="str">
        <f>'Leaderboard Round 1'!G125</f>
        <v/>
      </c>
      <c r="H125" s="52" t="str">
        <f>'Leaderboard Round 1'!H125</f>
        <v/>
      </c>
      <c r="I125" s="52" t="str">
        <f>'Leaderboard Round 1'!I125</f>
        <v/>
      </c>
      <c r="J125" s="52" t="str">
        <f>'Leaderboard Round 1'!J125</f>
        <v/>
      </c>
      <c r="K125" s="52" t="str">
        <f>'Leaderboard Round 1'!K125</f>
        <v/>
      </c>
      <c r="L125" s="52" t="str">
        <f>'Leaderboard Round 1'!L125</f>
        <v/>
      </c>
      <c r="M125" s="52" t="str">
        <f>'Leaderboard Round 1'!M125</f>
        <v/>
      </c>
      <c r="N125" s="52" t="str">
        <f>'Leaderboard Round 1'!N125</f>
        <v/>
      </c>
      <c r="O125" s="52" t="str">
        <f>'Leaderboard Round 1'!O125</f>
        <v/>
      </c>
      <c r="P125" s="52" t="str">
        <f>'Leaderboard Round 1'!P125</f>
        <v/>
      </c>
      <c r="Q125" s="52" t="str">
        <f>'Leaderboard Round 1'!Q125</f>
        <v/>
      </c>
      <c r="R125" s="52" t="str">
        <f>'Leaderboard Round 1'!R125</f>
        <v/>
      </c>
      <c r="S125" s="52" t="str">
        <f>'Leaderboard Round 1'!S125</f>
        <v/>
      </c>
      <c r="T125" s="52" t="str">
        <f>'Leaderboard Round 1'!T125</f>
        <v/>
      </c>
      <c r="U125" s="52" t="str">
        <f>'Leaderboard Round 1'!U125</f>
        <v/>
      </c>
      <c r="V125" s="52" t="str">
        <f>'Leaderboard Round 1'!V125</f>
        <v/>
      </c>
      <c r="W125" s="52" t="str">
        <f>'Leaderboard Round 1'!W125</f>
        <v/>
      </c>
      <c r="AA125" s="51" t="str">
        <f t="shared" si="1"/>
        <v/>
      </c>
      <c r="AB125" s="51" t="str">
        <f t="shared" si="2"/>
        <v/>
      </c>
    </row>
    <row r="126">
      <c r="A126" s="54">
        <f>'Leaderboard Round 1'!A126</f>
        <v>124</v>
      </c>
      <c r="B126" s="52" t="str">
        <f>'Leaderboard Round 1'!B126</f>
        <v/>
      </c>
      <c r="C126" s="52" t="str">
        <f>'Leaderboard Round 1'!C126</f>
        <v/>
      </c>
      <c r="D126" s="52" t="str">
        <f>'Leaderboard Round 1'!D126</f>
        <v/>
      </c>
      <c r="E126" s="52" t="str">
        <f>'Leaderboard Round 1'!E126</f>
        <v/>
      </c>
      <c r="F126" s="52" t="str">
        <f>'Leaderboard Round 1'!F126</f>
        <v/>
      </c>
      <c r="G126" s="52" t="str">
        <f>'Leaderboard Round 1'!G126</f>
        <v/>
      </c>
      <c r="H126" s="52" t="str">
        <f>'Leaderboard Round 1'!H126</f>
        <v/>
      </c>
      <c r="I126" s="52" t="str">
        <f>'Leaderboard Round 1'!I126</f>
        <v/>
      </c>
      <c r="J126" s="52" t="str">
        <f>'Leaderboard Round 1'!J126</f>
        <v/>
      </c>
      <c r="K126" s="52" t="str">
        <f>'Leaderboard Round 1'!K126</f>
        <v/>
      </c>
      <c r="L126" s="52" t="str">
        <f>'Leaderboard Round 1'!L126</f>
        <v/>
      </c>
      <c r="M126" s="52" t="str">
        <f>'Leaderboard Round 1'!M126</f>
        <v/>
      </c>
      <c r="N126" s="52" t="str">
        <f>'Leaderboard Round 1'!N126</f>
        <v/>
      </c>
      <c r="O126" s="52" t="str">
        <f>'Leaderboard Round 1'!O126</f>
        <v/>
      </c>
      <c r="P126" s="52" t="str">
        <f>'Leaderboard Round 1'!P126</f>
        <v/>
      </c>
      <c r="Q126" s="52" t="str">
        <f>'Leaderboard Round 1'!Q126</f>
        <v/>
      </c>
      <c r="R126" s="52" t="str">
        <f>'Leaderboard Round 1'!R126</f>
        <v/>
      </c>
      <c r="S126" s="52" t="str">
        <f>'Leaderboard Round 1'!S126</f>
        <v/>
      </c>
      <c r="T126" s="52" t="str">
        <f>'Leaderboard Round 1'!T126</f>
        <v/>
      </c>
      <c r="U126" s="52" t="str">
        <f>'Leaderboard Round 1'!U126</f>
        <v/>
      </c>
      <c r="V126" s="52" t="str">
        <f>'Leaderboard Round 1'!V126</f>
        <v/>
      </c>
      <c r="W126" s="52" t="str">
        <f>'Leaderboard Round 1'!W126</f>
        <v/>
      </c>
      <c r="AA126" s="51" t="str">
        <f t="shared" si="1"/>
        <v/>
      </c>
      <c r="AB126" s="51" t="str">
        <f t="shared" si="2"/>
        <v/>
      </c>
    </row>
    <row r="127">
      <c r="A127" s="54">
        <f>'Leaderboard Round 1'!A127</f>
        <v>125</v>
      </c>
      <c r="B127" s="52" t="str">
        <f>'Leaderboard Round 1'!B127</f>
        <v/>
      </c>
      <c r="C127" s="52" t="str">
        <f>'Leaderboard Round 1'!C127</f>
        <v/>
      </c>
      <c r="D127" s="52" t="str">
        <f>'Leaderboard Round 1'!D127</f>
        <v/>
      </c>
      <c r="E127" s="52" t="str">
        <f>'Leaderboard Round 1'!E127</f>
        <v/>
      </c>
      <c r="F127" s="52" t="str">
        <f>'Leaderboard Round 1'!F127</f>
        <v/>
      </c>
      <c r="G127" s="52" t="str">
        <f>'Leaderboard Round 1'!G127</f>
        <v/>
      </c>
      <c r="H127" s="52" t="str">
        <f>'Leaderboard Round 1'!H127</f>
        <v/>
      </c>
      <c r="I127" s="52" t="str">
        <f>'Leaderboard Round 1'!I127</f>
        <v/>
      </c>
      <c r="J127" s="52" t="str">
        <f>'Leaderboard Round 1'!J127</f>
        <v/>
      </c>
      <c r="K127" s="52" t="str">
        <f>'Leaderboard Round 1'!K127</f>
        <v/>
      </c>
      <c r="L127" s="52" t="str">
        <f>'Leaderboard Round 1'!L127</f>
        <v/>
      </c>
      <c r="M127" s="52" t="str">
        <f>'Leaderboard Round 1'!M127</f>
        <v/>
      </c>
      <c r="N127" s="52" t="str">
        <f>'Leaderboard Round 1'!N127</f>
        <v/>
      </c>
      <c r="O127" s="52" t="str">
        <f>'Leaderboard Round 1'!O127</f>
        <v/>
      </c>
      <c r="P127" s="52" t="str">
        <f>'Leaderboard Round 1'!P127</f>
        <v/>
      </c>
      <c r="Q127" s="52" t="str">
        <f>'Leaderboard Round 1'!Q127</f>
        <v/>
      </c>
      <c r="R127" s="52" t="str">
        <f>'Leaderboard Round 1'!R127</f>
        <v/>
      </c>
      <c r="S127" s="52" t="str">
        <f>'Leaderboard Round 1'!S127</f>
        <v/>
      </c>
      <c r="T127" s="52" t="str">
        <f>'Leaderboard Round 1'!T127</f>
        <v/>
      </c>
      <c r="U127" s="52" t="str">
        <f>'Leaderboard Round 1'!U127</f>
        <v/>
      </c>
      <c r="V127" s="52" t="str">
        <f>'Leaderboard Round 1'!V127</f>
        <v/>
      </c>
      <c r="W127" s="52" t="str">
        <f>'Leaderboard Round 1'!W127</f>
        <v/>
      </c>
      <c r="AA127" s="51" t="str">
        <f t="shared" si="1"/>
        <v/>
      </c>
      <c r="AB127" s="51" t="str">
        <f t="shared" si="2"/>
        <v/>
      </c>
    </row>
    <row r="128">
      <c r="A128" s="54">
        <f>'Leaderboard Round 1'!A128</f>
        <v>126</v>
      </c>
      <c r="B128" s="52" t="str">
        <f>'Leaderboard Round 1'!B128</f>
        <v/>
      </c>
      <c r="C128" s="52" t="str">
        <f>'Leaderboard Round 1'!C128</f>
        <v/>
      </c>
      <c r="D128" s="52" t="str">
        <f>'Leaderboard Round 1'!D128</f>
        <v/>
      </c>
      <c r="E128" s="52" t="str">
        <f>'Leaderboard Round 1'!E128</f>
        <v/>
      </c>
      <c r="F128" s="52" t="str">
        <f>'Leaderboard Round 1'!F128</f>
        <v/>
      </c>
      <c r="G128" s="52" t="str">
        <f>'Leaderboard Round 1'!G128</f>
        <v/>
      </c>
      <c r="H128" s="52" t="str">
        <f>'Leaderboard Round 1'!H128</f>
        <v/>
      </c>
      <c r="I128" s="52" t="str">
        <f>'Leaderboard Round 1'!I128</f>
        <v/>
      </c>
      <c r="J128" s="52" t="str">
        <f>'Leaderboard Round 1'!J128</f>
        <v/>
      </c>
      <c r="K128" s="52" t="str">
        <f>'Leaderboard Round 1'!K128</f>
        <v/>
      </c>
      <c r="L128" s="52" t="str">
        <f>'Leaderboard Round 1'!L128</f>
        <v/>
      </c>
      <c r="M128" s="52" t="str">
        <f>'Leaderboard Round 1'!M128</f>
        <v/>
      </c>
      <c r="N128" s="52" t="str">
        <f>'Leaderboard Round 1'!N128</f>
        <v/>
      </c>
      <c r="O128" s="52" t="str">
        <f>'Leaderboard Round 1'!O128</f>
        <v/>
      </c>
      <c r="P128" s="52" t="str">
        <f>'Leaderboard Round 1'!P128</f>
        <v/>
      </c>
      <c r="Q128" s="52" t="str">
        <f>'Leaderboard Round 1'!Q128</f>
        <v/>
      </c>
      <c r="R128" s="52" t="str">
        <f>'Leaderboard Round 1'!R128</f>
        <v/>
      </c>
      <c r="S128" s="52" t="str">
        <f>'Leaderboard Round 1'!S128</f>
        <v/>
      </c>
      <c r="T128" s="52" t="str">
        <f>'Leaderboard Round 1'!T128</f>
        <v/>
      </c>
      <c r="U128" s="52" t="str">
        <f>'Leaderboard Round 1'!U128</f>
        <v/>
      </c>
      <c r="V128" s="52" t="str">
        <f>'Leaderboard Round 1'!V128</f>
        <v/>
      </c>
      <c r="W128" s="52" t="str">
        <f>'Leaderboard Round 1'!W128</f>
        <v/>
      </c>
      <c r="AA128" s="51" t="str">
        <f t="shared" si="1"/>
        <v/>
      </c>
      <c r="AB128" s="51" t="str">
        <f t="shared" si="2"/>
        <v/>
      </c>
    </row>
    <row r="129">
      <c r="A129" s="54">
        <f>'Leaderboard Round 1'!A129</f>
        <v>127</v>
      </c>
      <c r="B129" s="52" t="str">
        <f>'Leaderboard Round 1'!B129</f>
        <v/>
      </c>
      <c r="C129" s="52" t="str">
        <f>'Leaderboard Round 1'!C129</f>
        <v/>
      </c>
      <c r="D129" s="52" t="str">
        <f>'Leaderboard Round 1'!D129</f>
        <v/>
      </c>
      <c r="E129" s="52" t="str">
        <f>'Leaderboard Round 1'!E129</f>
        <v/>
      </c>
      <c r="F129" s="52" t="str">
        <f>'Leaderboard Round 1'!F129</f>
        <v/>
      </c>
      <c r="G129" s="52" t="str">
        <f>'Leaderboard Round 1'!G129</f>
        <v/>
      </c>
      <c r="H129" s="52" t="str">
        <f>'Leaderboard Round 1'!H129</f>
        <v/>
      </c>
      <c r="I129" s="52" t="str">
        <f>'Leaderboard Round 1'!I129</f>
        <v/>
      </c>
      <c r="J129" s="52" t="str">
        <f>'Leaderboard Round 1'!J129</f>
        <v/>
      </c>
      <c r="K129" s="52" t="str">
        <f>'Leaderboard Round 1'!K129</f>
        <v/>
      </c>
      <c r="L129" s="52" t="str">
        <f>'Leaderboard Round 1'!L129</f>
        <v/>
      </c>
      <c r="M129" s="52" t="str">
        <f>'Leaderboard Round 1'!M129</f>
        <v/>
      </c>
      <c r="N129" s="52" t="str">
        <f>'Leaderboard Round 1'!N129</f>
        <v/>
      </c>
      <c r="O129" s="52" t="str">
        <f>'Leaderboard Round 1'!O129</f>
        <v/>
      </c>
      <c r="P129" s="52" t="str">
        <f>'Leaderboard Round 1'!P129</f>
        <v/>
      </c>
      <c r="Q129" s="52" t="str">
        <f>'Leaderboard Round 1'!Q129</f>
        <v/>
      </c>
      <c r="R129" s="52" t="str">
        <f>'Leaderboard Round 1'!R129</f>
        <v/>
      </c>
      <c r="S129" s="52" t="str">
        <f>'Leaderboard Round 1'!S129</f>
        <v/>
      </c>
      <c r="T129" s="52" t="str">
        <f>'Leaderboard Round 1'!T129</f>
        <v/>
      </c>
      <c r="U129" s="52" t="str">
        <f>'Leaderboard Round 1'!U129</f>
        <v/>
      </c>
      <c r="V129" s="52" t="str">
        <f>'Leaderboard Round 1'!V129</f>
        <v/>
      </c>
      <c r="W129" s="52" t="str">
        <f>'Leaderboard Round 1'!W129</f>
        <v/>
      </c>
      <c r="AA129" s="51" t="str">
        <f t="shared" si="1"/>
        <v/>
      </c>
      <c r="AB129" s="51" t="str">
        <f t="shared" si="2"/>
        <v/>
      </c>
    </row>
    <row r="130">
      <c r="A130" s="54">
        <f>'Leaderboard Round 1'!A130</f>
        <v>128</v>
      </c>
      <c r="B130" s="52" t="str">
        <f>'Leaderboard Round 1'!B130</f>
        <v/>
      </c>
      <c r="C130" s="52" t="str">
        <f>'Leaderboard Round 1'!C130</f>
        <v/>
      </c>
      <c r="D130" s="52" t="str">
        <f>'Leaderboard Round 1'!D130</f>
        <v/>
      </c>
      <c r="E130" s="52" t="str">
        <f>'Leaderboard Round 1'!E130</f>
        <v/>
      </c>
      <c r="F130" s="52" t="str">
        <f>'Leaderboard Round 1'!F130</f>
        <v/>
      </c>
      <c r="G130" s="52" t="str">
        <f>'Leaderboard Round 1'!G130</f>
        <v/>
      </c>
      <c r="H130" s="52" t="str">
        <f>'Leaderboard Round 1'!H130</f>
        <v/>
      </c>
      <c r="I130" s="52" t="str">
        <f>'Leaderboard Round 1'!I130</f>
        <v/>
      </c>
      <c r="J130" s="52" t="str">
        <f>'Leaderboard Round 1'!J130</f>
        <v/>
      </c>
      <c r="K130" s="52" t="str">
        <f>'Leaderboard Round 1'!K130</f>
        <v/>
      </c>
      <c r="L130" s="52" t="str">
        <f>'Leaderboard Round 1'!L130</f>
        <v/>
      </c>
      <c r="M130" s="52" t="str">
        <f>'Leaderboard Round 1'!M130</f>
        <v/>
      </c>
      <c r="N130" s="52" t="str">
        <f>'Leaderboard Round 1'!N130</f>
        <v/>
      </c>
      <c r="O130" s="52" t="str">
        <f>'Leaderboard Round 1'!O130</f>
        <v/>
      </c>
      <c r="P130" s="52" t="str">
        <f>'Leaderboard Round 1'!P130</f>
        <v/>
      </c>
      <c r="Q130" s="52" t="str">
        <f>'Leaderboard Round 1'!Q130</f>
        <v/>
      </c>
      <c r="R130" s="52" t="str">
        <f>'Leaderboard Round 1'!R130</f>
        <v/>
      </c>
      <c r="S130" s="52" t="str">
        <f>'Leaderboard Round 1'!S130</f>
        <v/>
      </c>
      <c r="T130" s="52" t="str">
        <f>'Leaderboard Round 1'!T130</f>
        <v/>
      </c>
      <c r="U130" s="52" t="str">
        <f>'Leaderboard Round 1'!U130</f>
        <v/>
      </c>
      <c r="V130" s="52" t="str">
        <f>'Leaderboard Round 1'!V130</f>
        <v/>
      </c>
      <c r="W130" s="52" t="str">
        <f>'Leaderboard Round 1'!W130</f>
        <v/>
      </c>
      <c r="AA130" s="51" t="str">
        <f t="shared" si="1"/>
        <v/>
      </c>
      <c r="AB130" s="51" t="str">
        <f t="shared" si="2"/>
        <v/>
      </c>
    </row>
    <row r="131">
      <c r="A131" s="54">
        <f>'Leaderboard Round 1'!A131</f>
        <v>129</v>
      </c>
      <c r="B131" s="52" t="str">
        <f>'Leaderboard Round 1'!B131</f>
        <v/>
      </c>
      <c r="C131" s="52" t="str">
        <f>'Leaderboard Round 1'!C131</f>
        <v/>
      </c>
      <c r="D131" s="52" t="str">
        <f>'Leaderboard Round 1'!D131</f>
        <v/>
      </c>
      <c r="E131" s="52" t="str">
        <f>'Leaderboard Round 1'!E131</f>
        <v/>
      </c>
      <c r="F131" s="52" t="str">
        <f>'Leaderboard Round 1'!F131</f>
        <v/>
      </c>
      <c r="G131" s="52" t="str">
        <f>'Leaderboard Round 1'!G131</f>
        <v/>
      </c>
      <c r="H131" s="52" t="str">
        <f>'Leaderboard Round 1'!H131</f>
        <v/>
      </c>
      <c r="I131" s="52" t="str">
        <f>'Leaderboard Round 1'!I131</f>
        <v/>
      </c>
      <c r="J131" s="52" t="str">
        <f>'Leaderboard Round 1'!J131</f>
        <v/>
      </c>
      <c r="K131" s="52" t="str">
        <f>'Leaderboard Round 1'!K131</f>
        <v/>
      </c>
      <c r="L131" s="52" t="str">
        <f>'Leaderboard Round 1'!L131</f>
        <v/>
      </c>
      <c r="M131" s="52" t="str">
        <f>'Leaderboard Round 1'!M131</f>
        <v/>
      </c>
      <c r="N131" s="52" t="str">
        <f>'Leaderboard Round 1'!N131</f>
        <v/>
      </c>
      <c r="O131" s="52" t="str">
        <f>'Leaderboard Round 1'!O131</f>
        <v/>
      </c>
      <c r="P131" s="52" t="str">
        <f>'Leaderboard Round 1'!P131</f>
        <v/>
      </c>
      <c r="Q131" s="52" t="str">
        <f>'Leaderboard Round 1'!Q131</f>
        <v/>
      </c>
      <c r="R131" s="52" t="str">
        <f>'Leaderboard Round 1'!R131</f>
        <v/>
      </c>
      <c r="S131" s="52" t="str">
        <f>'Leaderboard Round 1'!S131</f>
        <v/>
      </c>
      <c r="T131" s="52" t="str">
        <f>'Leaderboard Round 1'!T131</f>
        <v/>
      </c>
      <c r="U131" s="52" t="str">
        <f>'Leaderboard Round 1'!U131</f>
        <v/>
      </c>
      <c r="V131" s="52" t="str">
        <f>'Leaderboard Round 1'!V131</f>
        <v/>
      </c>
      <c r="W131" s="52" t="str">
        <f>'Leaderboard Round 1'!W131</f>
        <v/>
      </c>
      <c r="AA131" s="51" t="str">
        <f t="shared" si="1"/>
        <v/>
      </c>
      <c r="AB131" s="51" t="str">
        <f t="shared" si="2"/>
        <v/>
      </c>
    </row>
    <row r="132">
      <c r="A132" s="54">
        <f>'Leaderboard Round 1'!A132</f>
        <v>130</v>
      </c>
      <c r="B132" s="52" t="str">
        <f>'Leaderboard Round 1'!B132</f>
        <v/>
      </c>
      <c r="C132" s="52" t="str">
        <f>'Leaderboard Round 1'!C132</f>
        <v/>
      </c>
      <c r="D132" s="52" t="str">
        <f>'Leaderboard Round 1'!D132</f>
        <v/>
      </c>
      <c r="E132" s="52" t="str">
        <f>'Leaderboard Round 1'!E132</f>
        <v/>
      </c>
      <c r="F132" s="52" t="str">
        <f>'Leaderboard Round 1'!F132</f>
        <v/>
      </c>
      <c r="G132" s="52" t="str">
        <f>'Leaderboard Round 1'!G132</f>
        <v/>
      </c>
      <c r="H132" s="52" t="str">
        <f>'Leaderboard Round 1'!H132</f>
        <v/>
      </c>
      <c r="I132" s="52" t="str">
        <f>'Leaderboard Round 1'!I132</f>
        <v/>
      </c>
      <c r="J132" s="52" t="str">
        <f>'Leaderboard Round 1'!J132</f>
        <v/>
      </c>
      <c r="K132" s="52" t="str">
        <f>'Leaderboard Round 1'!K132</f>
        <v/>
      </c>
      <c r="L132" s="52" t="str">
        <f>'Leaderboard Round 1'!L132</f>
        <v/>
      </c>
      <c r="M132" s="52" t="str">
        <f>'Leaderboard Round 1'!M132</f>
        <v/>
      </c>
      <c r="N132" s="52" t="str">
        <f>'Leaderboard Round 1'!N132</f>
        <v/>
      </c>
      <c r="O132" s="52" t="str">
        <f>'Leaderboard Round 1'!O132</f>
        <v/>
      </c>
      <c r="P132" s="52" t="str">
        <f>'Leaderboard Round 1'!P132</f>
        <v/>
      </c>
      <c r="Q132" s="52" t="str">
        <f>'Leaderboard Round 1'!Q132</f>
        <v/>
      </c>
      <c r="R132" s="52" t="str">
        <f>'Leaderboard Round 1'!R132</f>
        <v/>
      </c>
      <c r="S132" s="52" t="str">
        <f>'Leaderboard Round 1'!S132</f>
        <v/>
      </c>
      <c r="T132" s="52" t="str">
        <f>'Leaderboard Round 1'!T132</f>
        <v/>
      </c>
      <c r="U132" s="52" t="str">
        <f>'Leaderboard Round 1'!U132</f>
        <v/>
      </c>
      <c r="V132" s="52" t="str">
        <f>'Leaderboard Round 1'!V132</f>
        <v/>
      </c>
      <c r="W132" s="52" t="str">
        <f>'Leaderboard Round 1'!W132</f>
        <v/>
      </c>
      <c r="AA132" s="51" t="str">
        <f t="shared" si="1"/>
        <v/>
      </c>
      <c r="AB132" s="51" t="str">
        <f t="shared" si="2"/>
        <v/>
      </c>
    </row>
    <row r="133">
      <c r="A133" s="54">
        <f>'Leaderboard Round 1'!A133</f>
        <v>131</v>
      </c>
      <c r="B133" s="52" t="str">
        <f>'Leaderboard Round 1'!B133</f>
        <v/>
      </c>
      <c r="C133" s="52" t="str">
        <f>'Leaderboard Round 1'!C133</f>
        <v/>
      </c>
      <c r="D133" s="52" t="str">
        <f>'Leaderboard Round 1'!D133</f>
        <v/>
      </c>
      <c r="E133" s="52" t="str">
        <f>'Leaderboard Round 1'!E133</f>
        <v/>
      </c>
      <c r="F133" s="52" t="str">
        <f>'Leaderboard Round 1'!F133</f>
        <v/>
      </c>
      <c r="G133" s="52" t="str">
        <f>'Leaderboard Round 1'!G133</f>
        <v/>
      </c>
      <c r="H133" s="52" t="str">
        <f>'Leaderboard Round 1'!H133</f>
        <v/>
      </c>
      <c r="I133" s="52" t="str">
        <f>'Leaderboard Round 1'!I133</f>
        <v/>
      </c>
      <c r="J133" s="52" t="str">
        <f>'Leaderboard Round 1'!J133</f>
        <v/>
      </c>
      <c r="K133" s="52" t="str">
        <f>'Leaderboard Round 1'!K133</f>
        <v/>
      </c>
      <c r="L133" s="52" t="str">
        <f>'Leaderboard Round 1'!L133</f>
        <v/>
      </c>
      <c r="M133" s="52" t="str">
        <f>'Leaderboard Round 1'!M133</f>
        <v/>
      </c>
      <c r="N133" s="52" t="str">
        <f>'Leaderboard Round 1'!N133</f>
        <v/>
      </c>
      <c r="O133" s="52" t="str">
        <f>'Leaderboard Round 1'!O133</f>
        <v/>
      </c>
      <c r="P133" s="52" t="str">
        <f>'Leaderboard Round 1'!P133</f>
        <v/>
      </c>
      <c r="Q133" s="52" t="str">
        <f>'Leaderboard Round 1'!Q133</f>
        <v/>
      </c>
      <c r="R133" s="52" t="str">
        <f>'Leaderboard Round 1'!R133</f>
        <v/>
      </c>
      <c r="S133" s="52" t="str">
        <f>'Leaderboard Round 1'!S133</f>
        <v/>
      </c>
      <c r="T133" s="52" t="str">
        <f>'Leaderboard Round 1'!T133</f>
        <v/>
      </c>
      <c r="U133" s="52" t="str">
        <f>'Leaderboard Round 1'!U133</f>
        <v/>
      </c>
      <c r="V133" s="52" t="str">
        <f>'Leaderboard Round 1'!V133</f>
        <v/>
      </c>
      <c r="W133" s="52" t="str">
        <f>'Leaderboard Round 1'!W133</f>
        <v/>
      </c>
      <c r="AA133" s="51" t="str">
        <f t="shared" si="1"/>
        <v/>
      </c>
      <c r="AB133" s="51" t="str">
        <f t="shared" si="2"/>
        <v/>
      </c>
    </row>
    <row r="134">
      <c r="A134" s="54">
        <f>'Leaderboard Round 1'!A134</f>
        <v>132</v>
      </c>
      <c r="B134" s="52" t="str">
        <f>'Leaderboard Round 1'!B134</f>
        <v/>
      </c>
      <c r="C134" s="52" t="str">
        <f>'Leaderboard Round 1'!C134</f>
        <v/>
      </c>
      <c r="D134" s="52" t="str">
        <f>'Leaderboard Round 1'!D134</f>
        <v/>
      </c>
      <c r="E134" s="52" t="str">
        <f>'Leaderboard Round 1'!E134</f>
        <v/>
      </c>
      <c r="F134" s="52" t="str">
        <f>'Leaderboard Round 1'!F134</f>
        <v/>
      </c>
      <c r="G134" s="52" t="str">
        <f>'Leaderboard Round 1'!G134</f>
        <v/>
      </c>
      <c r="H134" s="52" t="str">
        <f>'Leaderboard Round 1'!H134</f>
        <v/>
      </c>
      <c r="I134" s="52" t="str">
        <f>'Leaderboard Round 1'!I134</f>
        <v/>
      </c>
      <c r="J134" s="52" t="str">
        <f>'Leaderboard Round 1'!J134</f>
        <v/>
      </c>
      <c r="K134" s="52" t="str">
        <f>'Leaderboard Round 1'!K134</f>
        <v/>
      </c>
      <c r="L134" s="52" t="str">
        <f>'Leaderboard Round 1'!L134</f>
        <v/>
      </c>
      <c r="M134" s="52" t="str">
        <f>'Leaderboard Round 1'!M134</f>
        <v/>
      </c>
      <c r="N134" s="52" t="str">
        <f>'Leaderboard Round 1'!N134</f>
        <v/>
      </c>
      <c r="O134" s="52" t="str">
        <f>'Leaderboard Round 1'!O134</f>
        <v/>
      </c>
      <c r="P134" s="52" t="str">
        <f>'Leaderboard Round 1'!P134</f>
        <v/>
      </c>
      <c r="Q134" s="52" t="str">
        <f>'Leaderboard Round 1'!Q134</f>
        <v/>
      </c>
      <c r="R134" s="52" t="str">
        <f>'Leaderboard Round 1'!R134</f>
        <v/>
      </c>
      <c r="S134" s="52" t="str">
        <f>'Leaderboard Round 1'!S134</f>
        <v/>
      </c>
      <c r="T134" s="52" t="str">
        <f>'Leaderboard Round 1'!T134</f>
        <v/>
      </c>
      <c r="U134" s="52" t="str">
        <f>'Leaderboard Round 1'!U134</f>
        <v/>
      </c>
      <c r="V134" s="52" t="str">
        <f>'Leaderboard Round 1'!V134</f>
        <v/>
      </c>
      <c r="W134" s="52" t="str">
        <f>'Leaderboard Round 1'!W134</f>
        <v/>
      </c>
      <c r="AA134" s="51" t="str">
        <f t="shared" si="1"/>
        <v/>
      </c>
      <c r="AB134" s="51" t="str">
        <f t="shared" si="2"/>
        <v/>
      </c>
    </row>
    <row r="135">
      <c r="A135" s="54">
        <f>'Leaderboard Round 1'!A135</f>
        <v>133</v>
      </c>
      <c r="B135" s="52" t="str">
        <f>'Leaderboard Round 1'!B135</f>
        <v/>
      </c>
      <c r="C135" s="52" t="str">
        <f>'Leaderboard Round 1'!C135</f>
        <v/>
      </c>
      <c r="D135" s="52" t="str">
        <f>'Leaderboard Round 1'!D135</f>
        <v/>
      </c>
      <c r="E135" s="52" t="str">
        <f>'Leaderboard Round 1'!E135</f>
        <v/>
      </c>
      <c r="F135" s="52" t="str">
        <f>'Leaderboard Round 1'!F135</f>
        <v/>
      </c>
      <c r="G135" s="52" t="str">
        <f>'Leaderboard Round 1'!G135</f>
        <v/>
      </c>
      <c r="H135" s="52" t="str">
        <f>'Leaderboard Round 1'!H135</f>
        <v/>
      </c>
      <c r="I135" s="52" t="str">
        <f>'Leaderboard Round 1'!I135</f>
        <v/>
      </c>
      <c r="J135" s="52" t="str">
        <f>'Leaderboard Round 1'!J135</f>
        <v/>
      </c>
      <c r="K135" s="52" t="str">
        <f>'Leaderboard Round 1'!K135</f>
        <v/>
      </c>
      <c r="L135" s="52" t="str">
        <f>'Leaderboard Round 1'!L135</f>
        <v/>
      </c>
      <c r="M135" s="52" t="str">
        <f>'Leaderboard Round 1'!M135</f>
        <v/>
      </c>
      <c r="N135" s="52" t="str">
        <f>'Leaderboard Round 1'!N135</f>
        <v/>
      </c>
      <c r="O135" s="52" t="str">
        <f>'Leaderboard Round 1'!O135</f>
        <v/>
      </c>
      <c r="P135" s="52" t="str">
        <f>'Leaderboard Round 1'!P135</f>
        <v/>
      </c>
      <c r="Q135" s="52" t="str">
        <f>'Leaderboard Round 1'!Q135</f>
        <v/>
      </c>
      <c r="R135" s="52" t="str">
        <f>'Leaderboard Round 1'!R135</f>
        <v/>
      </c>
      <c r="S135" s="52" t="str">
        <f>'Leaderboard Round 1'!S135</f>
        <v/>
      </c>
      <c r="T135" s="52" t="str">
        <f>'Leaderboard Round 1'!T135</f>
        <v/>
      </c>
      <c r="U135" s="52" t="str">
        <f>'Leaderboard Round 1'!U135</f>
        <v/>
      </c>
      <c r="V135" s="52" t="str">
        <f>'Leaderboard Round 1'!V135</f>
        <v/>
      </c>
      <c r="W135" s="52" t="str">
        <f>'Leaderboard Round 1'!W135</f>
        <v/>
      </c>
      <c r="AA135" s="51" t="str">
        <f t="shared" si="1"/>
        <v/>
      </c>
      <c r="AB135" s="51" t="str">
        <f t="shared" si="2"/>
        <v/>
      </c>
    </row>
    <row r="136">
      <c r="A136" s="54">
        <f>'Leaderboard Round 1'!A136</f>
        <v>134</v>
      </c>
      <c r="B136" s="52" t="str">
        <f>'Leaderboard Round 1'!B136</f>
        <v/>
      </c>
      <c r="C136" s="52" t="str">
        <f>'Leaderboard Round 1'!C136</f>
        <v/>
      </c>
      <c r="D136" s="52" t="str">
        <f>'Leaderboard Round 1'!D136</f>
        <v/>
      </c>
      <c r="E136" s="52" t="str">
        <f>'Leaderboard Round 1'!E136</f>
        <v/>
      </c>
      <c r="F136" s="52" t="str">
        <f>'Leaderboard Round 1'!F136</f>
        <v/>
      </c>
      <c r="G136" s="52" t="str">
        <f>'Leaderboard Round 1'!G136</f>
        <v/>
      </c>
      <c r="H136" s="52" t="str">
        <f>'Leaderboard Round 1'!H136</f>
        <v/>
      </c>
      <c r="I136" s="52" t="str">
        <f>'Leaderboard Round 1'!I136</f>
        <v/>
      </c>
      <c r="J136" s="52" t="str">
        <f>'Leaderboard Round 1'!J136</f>
        <v/>
      </c>
      <c r="K136" s="52" t="str">
        <f>'Leaderboard Round 1'!K136</f>
        <v/>
      </c>
      <c r="L136" s="52" t="str">
        <f>'Leaderboard Round 1'!L136</f>
        <v/>
      </c>
      <c r="M136" s="52" t="str">
        <f>'Leaderboard Round 1'!M136</f>
        <v/>
      </c>
      <c r="N136" s="52" t="str">
        <f>'Leaderboard Round 1'!N136</f>
        <v/>
      </c>
      <c r="O136" s="52" t="str">
        <f>'Leaderboard Round 1'!O136</f>
        <v/>
      </c>
      <c r="P136" s="52" t="str">
        <f>'Leaderboard Round 1'!P136</f>
        <v/>
      </c>
      <c r="Q136" s="52" t="str">
        <f>'Leaderboard Round 1'!Q136</f>
        <v/>
      </c>
      <c r="R136" s="52" t="str">
        <f>'Leaderboard Round 1'!R136</f>
        <v/>
      </c>
      <c r="S136" s="52" t="str">
        <f>'Leaderboard Round 1'!S136</f>
        <v/>
      </c>
      <c r="T136" s="52" t="str">
        <f>'Leaderboard Round 1'!T136</f>
        <v/>
      </c>
      <c r="U136" s="52" t="str">
        <f>'Leaderboard Round 1'!U136</f>
        <v/>
      </c>
      <c r="V136" s="52" t="str">
        <f>'Leaderboard Round 1'!V136</f>
        <v/>
      </c>
      <c r="W136" s="52" t="str">
        <f>'Leaderboard Round 1'!W136</f>
        <v/>
      </c>
      <c r="AA136" s="51" t="str">
        <f t="shared" si="1"/>
        <v/>
      </c>
      <c r="AB136" s="51" t="str">
        <f t="shared" si="2"/>
        <v/>
      </c>
    </row>
    <row r="137">
      <c r="A137" s="54">
        <f>'Leaderboard Round 1'!A137</f>
        <v>135</v>
      </c>
      <c r="B137" s="52" t="str">
        <f>'Leaderboard Round 1'!B137</f>
        <v/>
      </c>
      <c r="C137" s="52" t="str">
        <f>'Leaderboard Round 1'!C137</f>
        <v/>
      </c>
      <c r="D137" s="52" t="str">
        <f>'Leaderboard Round 1'!D137</f>
        <v/>
      </c>
      <c r="E137" s="52" t="str">
        <f>'Leaderboard Round 1'!E137</f>
        <v/>
      </c>
      <c r="F137" s="52" t="str">
        <f>'Leaderboard Round 1'!F137</f>
        <v/>
      </c>
      <c r="G137" s="52" t="str">
        <f>'Leaderboard Round 1'!G137</f>
        <v/>
      </c>
      <c r="H137" s="52" t="str">
        <f>'Leaderboard Round 1'!H137</f>
        <v/>
      </c>
      <c r="I137" s="52" t="str">
        <f>'Leaderboard Round 1'!I137</f>
        <v/>
      </c>
      <c r="J137" s="52" t="str">
        <f>'Leaderboard Round 1'!J137</f>
        <v/>
      </c>
      <c r="K137" s="52" t="str">
        <f>'Leaderboard Round 1'!K137</f>
        <v/>
      </c>
      <c r="L137" s="52" t="str">
        <f>'Leaderboard Round 1'!L137</f>
        <v/>
      </c>
      <c r="M137" s="52" t="str">
        <f>'Leaderboard Round 1'!M137</f>
        <v/>
      </c>
      <c r="N137" s="52" t="str">
        <f>'Leaderboard Round 1'!N137</f>
        <v/>
      </c>
      <c r="O137" s="52" t="str">
        <f>'Leaderboard Round 1'!O137</f>
        <v/>
      </c>
      <c r="P137" s="52" t="str">
        <f>'Leaderboard Round 1'!P137</f>
        <v/>
      </c>
      <c r="Q137" s="52" t="str">
        <f>'Leaderboard Round 1'!Q137</f>
        <v/>
      </c>
      <c r="R137" s="52" t="str">
        <f>'Leaderboard Round 1'!R137</f>
        <v/>
      </c>
      <c r="S137" s="52" t="str">
        <f>'Leaderboard Round 1'!S137</f>
        <v/>
      </c>
      <c r="T137" s="52" t="str">
        <f>'Leaderboard Round 1'!T137</f>
        <v/>
      </c>
      <c r="U137" s="52" t="str">
        <f>'Leaderboard Round 1'!U137</f>
        <v/>
      </c>
      <c r="V137" s="52" t="str">
        <f>'Leaderboard Round 1'!V137</f>
        <v/>
      </c>
      <c r="W137" s="52" t="str">
        <f>'Leaderboard Round 1'!W137</f>
        <v/>
      </c>
      <c r="AA137" s="51" t="str">
        <f t="shared" si="1"/>
        <v/>
      </c>
      <c r="AB137" s="51" t="str">
        <f t="shared" si="2"/>
        <v/>
      </c>
    </row>
    <row r="138">
      <c r="A138" s="54">
        <f>'Leaderboard Round 1'!A138</f>
        <v>136</v>
      </c>
      <c r="B138" s="52" t="str">
        <f>'Leaderboard Round 1'!B138</f>
        <v/>
      </c>
      <c r="C138" s="52" t="str">
        <f>'Leaderboard Round 1'!C138</f>
        <v/>
      </c>
      <c r="D138" s="52" t="str">
        <f>'Leaderboard Round 1'!D138</f>
        <v/>
      </c>
      <c r="E138" s="52" t="str">
        <f>'Leaderboard Round 1'!E138</f>
        <v/>
      </c>
      <c r="F138" s="52" t="str">
        <f>'Leaderboard Round 1'!F138</f>
        <v/>
      </c>
      <c r="G138" s="52" t="str">
        <f>'Leaderboard Round 1'!G138</f>
        <v/>
      </c>
      <c r="H138" s="52" t="str">
        <f>'Leaderboard Round 1'!H138</f>
        <v/>
      </c>
      <c r="I138" s="52" t="str">
        <f>'Leaderboard Round 1'!I138</f>
        <v/>
      </c>
      <c r="J138" s="52" t="str">
        <f>'Leaderboard Round 1'!J138</f>
        <v/>
      </c>
      <c r="K138" s="52" t="str">
        <f>'Leaderboard Round 1'!K138</f>
        <v/>
      </c>
      <c r="L138" s="52" t="str">
        <f>'Leaderboard Round 1'!L138</f>
        <v/>
      </c>
      <c r="M138" s="52" t="str">
        <f>'Leaderboard Round 1'!M138</f>
        <v/>
      </c>
      <c r="N138" s="52" t="str">
        <f>'Leaderboard Round 1'!N138</f>
        <v/>
      </c>
      <c r="O138" s="52" t="str">
        <f>'Leaderboard Round 1'!O138</f>
        <v/>
      </c>
      <c r="P138" s="52" t="str">
        <f>'Leaderboard Round 1'!P138</f>
        <v/>
      </c>
      <c r="Q138" s="52" t="str">
        <f>'Leaderboard Round 1'!Q138</f>
        <v/>
      </c>
      <c r="R138" s="52" t="str">
        <f>'Leaderboard Round 1'!R138</f>
        <v/>
      </c>
      <c r="S138" s="52" t="str">
        <f>'Leaderboard Round 1'!S138</f>
        <v/>
      </c>
      <c r="T138" s="52" t="str">
        <f>'Leaderboard Round 1'!T138</f>
        <v/>
      </c>
      <c r="U138" s="52" t="str">
        <f>'Leaderboard Round 1'!U138</f>
        <v/>
      </c>
      <c r="V138" s="52" t="str">
        <f>'Leaderboard Round 1'!V138</f>
        <v/>
      </c>
      <c r="W138" s="52" t="str">
        <f>'Leaderboard Round 1'!W138</f>
        <v/>
      </c>
      <c r="AA138" s="51" t="str">
        <f t="shared" si="1"/>
        <v/>
      </c>
      <c r="AB138" s="51" t="str">
        <f t="shared" si="2"/>
        <v/>
      </c>
    </row>
    <row r="139">
      <c r="A139" s="54">
        <f>'Leaderboard Round 1'!A139</f>
        <v>137</v>
      </c>
      <c r="B139" s="52" t="str">
        <f>'Leaderboard Round 1'!B139</f>
        <v/>
      </c>
      <c r="C139" s="52" t="str">
        <f>'Leaderboard Round 1'!C139</f>
        <v/>
      </c>
      <c r="D139" s="52" t="str">
        <f>'Leaderboard Round 1'!D139</f>
        <v/>
      </c>
      <c r="E139" s="52" t="str">
        <f>'Leaderboard Round 1'!E139</f>
        <v/>
      </c>
      <c r="F139" s="52" t="str">
        <f>'Leaderboard Round 1'!F139</f>
        <v/>
      </c>
      <c r="G139" s="52" t="str">
        <f>'Leaderboard Round 1'!G139</f>
        <v/>
      </c>
      <c r="H139" s="52" t="str">
        <f>'Leaderboard Round 1'!H139</f>
        <v/>
      </c>
      <c r="I139" s="52" t="str">
        <f>'Leaderboard Round 1'!I139</f>
        <v/>
      </c>
      <c r="J139" s="52" t="str">
        <f>'Leaderboard Round 1'!J139</f>
        <v/>
      </c>
      <c r="K139" s="52" t="str">
        <f>'Leaderboard Round 1'!K139</f>
        <v/>
      </c>
      <c r="L139" s="52" t="str">
        <f>'Leaderboard Round 1'!L139</f>
        <v/>
      </c>
      <c r="M139" s="52" t="str">
        <f>'Leaderboard Round 1'!M139</f>
        <v/>
      </c>
      <c r="N139" s="52" t="str">
        <f>'Leaderboard Round 1'!N139</f>
        <v/>
      </c>
      <c r="O139" s="52" t="str">
        <f>'Leaderboard Round 1'!O139</f>
        <v/>
      </c>
      <c r="P139" s="52" t="str">
        <f>'Leaderboard Round 1'!P139</f>
        <v/>
      </c>
      <c r="Q139" s="52" t="str">
        <f>'Leaderboard Round 1'!Q139</f>
        <v/>
      </c>
      <c r="R139" s="52" t="str">
        <f>'Leaderboard Round 1'!R139</f>
        <v/>
      </c>
      <c r="S139" s="52" t="str">
        <f>'Leaderboard Round 1'!S139</f>
        <v/>
      </c>
      <c r="T139" s="52" t="str">
        <f>'Leaderboard Round 1'!T139</f>
        <v/>
      </c>
      <c r="U139" s="52" t="str">
        <f>'Leaderboard Round 1'!U139</f>
        <v/>
      </c>
      <c r="V139" s="52" t="str">
        <f>'Leaderboard Round 1'!V139</f>
        <v/>
      </c>
      <c r="W139" s="52" t="str">
        <f>'Leaderboard Round 1'!W139</f>
        <v/>
      </c>
      <c r="AA139" s="51" t="str">
        <f t="shared" si="1"/>
        <v/>
      </c>
      <c r="AB139" s="51" t="str">
        <f t="shared" si="2"/>
        <v/>
      </c>
    </row>
    <row r="140">
      <c r="A140" s="54">
        <f>'Leaderboard Round 1'!A140</f>
        <v>138</v>
      </c>
      <c r="B140" s="52" t="str">
        <f>'Leaderboard Round 1'!B140</f>
        <v/>
      </c>
      <c r="C140" s="52" t="str">
        <f>'Leaderboard Round 1'!C140</f>
        <v/>
      </c>
      <c r="D140" s="52" t="str">
        <f>'Leaderboard Round 1'!D140</f>
        <v/>
      </c>
      <c r="E140" s="52" t="str">
        <f>'Leaderboard Round 1'!E140</f>
        <v/>
      </c>
      <c r="F140" s="52" t="str">
        <f>'Leaderboard Round 1'!F140</f>
        <v/>
      </c>
      <c r="G140" s="52" t="str">
        <f>'Leaderboard Round 1'!G140</f>
        <v/>
      </c>
      <c r="H140" s="52" t="str">
        <f>'Leaderboard Round 1'!H140</f>
        <v/>
      </c>
      <c r="I140" s="52" t="str">
        <f>'Leaderboard Round 1'!I140</f>
        <v/>
      </c>
      <c r="J140" s="52" t="str">
        <f>'Leaderboard Round 1'!J140</f>
        <v/>
      </c>
      <c r="K140" s="52" t="str">
        <f>'Leaderboard Round 1'!K140</f>
        <v/>
      </c>
      <c r="L140" s="52" t="str">
        <f>'Leaderboard Round 1'!L140</f>
        <v/>
      </c>
      <c r="M140" s="52" t="str">
        <f>'Leaderboard Round 1'!M140</f>
        <v/>
      </c>
      <c r="N140" s="52" t="str">
        <f>'Leaderboard Round 1'!N140</f>
        <v/>
      </c>
      <c r="O140" s="52" t="str">
        <f>'Leaderboard Round 1'!O140</f>
        <v/>
      </c>
      <c r="P140" s="52" t="str">
        <f>'Leaderboard Round 1'!P140</f>
        <v/>
      </c>
      <c r="Q140" s="52" t="str">
        <f>'Leaderboard Round 1'!Q140</f>
        <v/>
      </c>
      <c r="R140" s="52" t="str">
        <f>'Leaderboard Round 1'!R140</f>
        <v/>
      </c>
      <c r="S140" s="52" t="str">
        <f>'Leaderboard Round 1'!S140</f>
        <v/>
      </c>
      <c r="T140" s="52" t="str">
        <f>'Leaderboard Round 1'!T140</f>
        <v/>
      </c>
      <c r="U140" s="52" t="str">
        <f>'Leaderboard Round 1'!U140</f>
        <v/>
      </c>
      <c r="V140" s="52" t="str">
        <f>'Leaderboard Round 1'!V140</f>
        <v/>
      </c>
      <c r="W140" s="52" t="str">
        <f>'Leaderboard Round 1'!W140</f>
        <v/>
      </c>
      <c r="AA140" s="51" t="str">
        <f t="shared" si="1"/>
        <v/>
      </c>
      <c r="AB140" s="51" t="str">
        <f t="shared" si="2"/>
        <v/>
      </c>
    </row>
    <row r="141">
      <c r="A141" s="54">
        <f>'Leaderboard Round 1'!A141</f>
        <v>139</v>
      </c>
      <c r="B141" s="52" t="str">
        <f>'Leaderboard Round 1'!B141</f>
        <v/>
      </c>
      <c r="C141" s="52" t="str">
        <f>'Leaderboard Round 1'!C141</f>
        <v/>
      </c>
      <c r="D141" s="52" t="str">
        <f>'Leaderboard Round 1'!D141</f>
        <v/>
      </c>
      <c r="E141" s="52" t="str">
        <f>'Leaderboard Round 1'!E141</f>
        <v/>
      </c>
      <c r="F141" s="52" t="str">
        <f>'Leaderboard Round 1'!F141</f>
        <v/>
      </c>
      <c r="G141" s="52" t="str">
        <f>'Leaderboard Round 1'!G141</f>
        <v/>
      </c>
      <c r="H141" s="52" t="str">
        <f>'Leaderboard Round 1'!H141</f>
        <v/>
      </c>
      <c r="I141" s="52" t="str">
        <f>'Leaderboard Round 1'!I141</f>
        <v/>
      </c>
      <c r="J141" s="52" t="str">
        <f>'Leaderboard Round 1'!J141</f>
        <v/>
      </c>
      <c r="K141" s="52" t="str">
        <f>'Leaderboard Round 1'!K141</f>
        <v/>
      </c>
      <c r="L141" s="52" t="str">
        <f>'Leaderboard Round 1'!L141</f>
        <v/>
      </c>
      <c r="M141" s="52" t="str">
        <f>'Leaderboard Round 1'!M141</f>
        <v/>
      </c>
      <c r="N141" s="52" t="str">
        <f>'Leaderboard Round 1'!N141</f>
        <v/>
      </c>
      <c r="O141" s="52" t="str">
        <f>'Leaderboard Round 1'!O141</f>
        <v/>
      </c>
      <c r="P141" s="52" t="str">
        <f>'Leaderboard Round 1'!P141</f>
        <v/>
      </c>
      <c r="Q141" s="52" t="str">
        <f>'Leaderboard Round 1'!Q141</f>
        <v/>
      </c>
      <c r="R141" s="52" t="str">
        <f>'Leaderboard Round 1'!R141</f>
        <v/>
      </c>
      <c r="S141" s="52" t="str">
        <f>'Leaderboard Round 1'!S141</f>
        <v/>
      </c>
      <c r="T141" s="52" t="str">
        <f>'Leaderboard Round 1'!T141</f>
        <v/>
      </c>
      <c r="U141" s="52" t="str">
        <f>'Leaderboard Round 1'!U141</f>
        <v/>
      </c>
      <c r="V141" s="52" t="str">
        <f>'Leaderboard Round 1'!V141</f>
        <v/>
      </c>
      <c r="W141" s="52" t="str">
        <f>'Leaderboard Round 1'!W141</f>
        <v/>
      </c>
      <c r="AA141" s="51" t="str">
        <f t="shared" si="1"/>
        <v/>
      </c>
      <c r="AB141" s="51" t="str">
        <f t="shared" si="2"/>
        <v/>
      </c>
    </row>
    <row r="142">
      <c r="A142" s="54">
        <f>'Leaderboard Round 1'!A142</f>
        <v>140</v>
      </c>
      <c r="B142" s="52" t="str">
        <f>'Leaderboard Round 1'!B142</f>
        <v/>
      </c>
      <c r="C142" s="52" t="str">
        <f>'Leaderboard Round 1'!C142</f>
        <v/>
      </c>
      <c r="D142" s="52" t="str">
        <f>'Leaderboard Round 1'!D142</f>
        <v/>
      </c>
      <c r="E142" s="52" t="str">
        <f>'Leaderboard Round 1'!E142</f>
        <v/>
      </c>
      <c r="F142" s="52" t="str">
        <f>'Leaderboard Round 1'!F142</f>
        <v/>
      </c>
      <c r="G142" s="52" t="str">
        <f>'Leaderboard Round 1'!G142</f>
        <v/>
      </c>
      <c r="H142" s="52" t="str">
        <f>'Leaderboard Round 1'!H142</f>
        <v/>
      </c>
      <c r="I142" s="52" t="str">
        <f>'Leaderboard Round 1'!I142</f>
        <v/>
      </c>
      <c r="J142" s="52" t="str">
        <f>'Leaderboard Round 1'!J142</f>
        <v/>
      </c>
      <c r="K142" s="52" t="str">
        <f>'Leaderboard Round 1'!K142</f>
        <v/>
      </c>
      <c r="L142" s="52" t="str">
        <f>'Leaderboard Round 1'!L142</f>
        <v/>
      </c>
      <c r="M142" s="52" t="str">
        <f>'Leaderboard Round 1'!M142</f>
        <v/>
      </c>
      <c r="N142" s="52" t="str">
        <f>'Leaderboard Round 1'!N142</f>
        <v/>
      </c>
      <c r="O142" s="52" t="str">
        <f>'Leaderboard Round 1'!O142</f>
        <v/>
      </c>
      <c r="P142" s="52" t="str">
        <f>'Leaderboard Round 1'!P142</f>
        <v/>
      </c>
      <c r="Q142" s="52" t="str">
        <f>'Leaderboard Round 1'!Q142</f>
        <v/>
      </c>
      <c r="R142" s="52" t="str">
        <f>'Leaderboard Round 1'!R142</f>
        <v/>
      </c>
      <c r="S142" s="52" t="str">
        <f>'Leaderboard Round 1'!S142</f>
        <v/>
      </c>
      <c r="T142" s="52" t="str">
        <f>'Leaderboard Round 1'!T142</f>
        <v/>
      </c>
      <c r="U142" s="52" t="str">
        <f>'Leaderboard Round 1'!U142</f>
        <v/>
      </c>
      <c r="V142" s="52" t="str">
        <f>'Leaderboard Round 1'!V142</f>
        <v/>
      </c>
      <c r="W142" s="52" t="str">
        <f>'Leaderboard Round 1'!W142</f>
        <v/>
      </c>
      <c r="AA142" s="51" t="str">
        <f t="shared" si="1"/>
        <v/>
      </c>
      <c r="AB142" s="51" t="str">
        <f t="shared" si="2"/>
        <v/>
      </c>
    </row>
    <row r="143">
      <c r="A143" s="54">
        <f>'Leaderboard Round 1'!A143</f>
        <v>141</v>
      </c>
      <c r="B143" s="52" t="str">
        <f>'Leaderboard Round 1'!B143</f>
        <v/>
      </c>
      <c r="C143" s="52" t="str">
        <f>'Leaderboard Round 1'!C143</f>
        <v/>
      </c>
      <c r="D143" s="52" t="str">
        <f>'Leaderboard Round 1'!D143</f>
        <v/>
      </c>
      <c r="E143" s="52" t="str">
        <f>'Leaderboard Round 1'!E143</f>
        <v/>
      </c>
      <c r="F143" s="52" t="str">
        <f>'Leaderboard Round 1'!F143</f>
        <v/>
      </c>
      <c r="G143" s="52" t="str">
        <f>'Leaderboard Round 1'!G143</f>
        <v/>
      </c>
      <c r="H143" s="52" t="str">
        <f>'Leaderboard Round 1'!H143</f>
        <v/>
      </c>
      <c r="I143" s="52" t="str">
        <f>'Leaderboard Round 1'!I143</f>
        <v/>
      </c>
      <c r="J143" s="52" t="str">
        <f>'Leaderboard Round 1'!J143</f>
        <v/>
      </c>
      <c r="K143" s="52" t="str">
        <f>'Leaderboard Round 1'!K143</f>
        <v/>
      </c>
      <c r="L143" s="52" t="str">
        <f>'Leaderboard Round 1'!L143</f>
        <v/>
      </c>
      <c r="M143" s="52" t="str">
        <f>'Leaderboard Round 1'!M143</f>
        <v/>
      </c>
      <c r="N143" s="52" t="str">
        <f>'Leaderboard Round 1'!N143</f>
        <v/>
      </c>
      <c r="O143" s="52" t="str">
        <f>'Leaderboard Round 1'!O143</f>
        <v/>
      </c>
      <c r="P143" s="52" t="str">
        <f>'Leaderboard Round 1'!P143</f>
        <v/>
      </c>
      <c r="Q143" s="52" t="str">
        <f>'Leaderboard Round 1'!Q143</f>
        <v/>
      </c>
      <c r="R143" s="52" t="str">
        <f>'Leaderboard Round 1'!R143</f>
        <v/>
      </c>
      <c r="S143" s="52" t="str">
        <f>'Leaderboard Round 1'!S143</f>
        <v/>
      </c>
      <c r="T143" s="52" t="str">
        <f>'Leaderboard Round 1'!T143</f>
        <v/>
      </c>
      <c r="U143" s="52" t="str">
        <f>'Leaderboard Round 1'!U143</f>
        <v/>
      </c>
      <c r="V143" s="52" t="str">
        <f>'Leaderboard Round 1'!V143</f>
        <v/>
      </c>
      <c r="W143" s="52" t="str">
        <f>'Leaderboard Round 1'!W143</f>
        <v/>
      </c>
      <c r="AA143" s="51" t="str">
        <f t="shared" si="1"/>
        <v/>
      </c>
      <c r="AB143" s="51" t="str">
        <f t="shared" si="2"/>
        <v/>
      </c>
    </row>
    <row r="144">
      <c r="A144" s="54">
        <f>'Leaderboard Round 1'!A144</f>
        <v>142</v>
      </c>
      <c r="B144" s="52" t="str">
        <f>'Leaderboard Round 1'!B144</f>
        <v/>
      </c>
      <c r="C144" s="52" t="str">
        <f>'Leaderboard Round 1'!C144</f>
        <v/>
      </c>
      <c r="D144" s="52" t="str">
        <f>'Leaderboard Round 1'!D144</f>
        <v/>
      </c>
      <c r="E144" s="52" t="str">
        <f>'Leaderboard Round 1'!E144</f>
        <v/>
      </c>
      <c r="F144" s="52" t="str">
        <f>'Leaderboard Round 1'!F144</f>
        <v/>
      </c>
      <c r="G144" s="52" t="str">
        <f>'Leaderboard Round 1'!G144</f>
        <v/>
      </c>
      <c r="H144" s="52" t="str">
        <f>'Leaderboard Round 1'!H144</f>
        <v/>
      </c>
      <c r="I144" s="52" t="str">
        <f>'Leaderboard Round 1'!I144</f>
        <v/>
      </c>
      <c r="J144" s="52" t="str">
        <f>'Leaderboard Round 1'!J144</f>
        <v/>
      </c>
      <c r="K144" s="52" t="str">
        <f>'Leaderboard Round 1'!K144</f>
        <v/>
      </c>
      <c r="L144" s="52" t="str">
        <f>'Leaderboard Round 1'!L144</f>
        <v/>
      </c>
      <c r="M144" s="52" t="str">
        <f>'Leaderboard Round 1'!M144</f>
        <v/>
      </c>
      <c r="N144" s="52" t="str">
        <f>'Leaderboard Round 1'!N144</f>
        <v/>
      </c>
      <c r="O144" s="52" t="str">
        <f>'Leaderboard Round 1'!O144</f>
        <v/>
      </c>
      <c r="P144" s="52" t="str">
        <f>'Leaderboard Round 1'!P144</f>
        <v/>
      </c>
      <c r="Q144" s="52" t="str">
        <f>'Leaderboard Round 1'!Q144</f>
        <v/>
      </c>
      <c r="R144" s="52" t="str">
        <f>'Leaderboard Round 1'!R144</f>
        <v/>
      </c>
      <c r="S144" s="52" t="str">
        <f>'Leaderboard Round 1'!S144</f>
        <v/>
      </c>
      <c r="T144" s="52" t="str">
        <f>'Leaderboard Round 1'!T144</f>
        <v/>
      </c>
      <c r="U144" s="52" t="str">
        <f>'Leaderboard Round 1'!U144</f>
        <v/>
      </c>
      <c r="V144" s="52" t="str">
        <f>'Leaderboard Round 1'!V144</f>
        <v/>
      </c>
      <c r="W144" s="52" t="str">
        <f>'Leaderboard Round 1'!W144</f>
        <v/>
      </c>
      <c r="AA144" s="51" t="str">
        <f t="shared" si="1"/>
        <v/>
      </c>
      <c r="AB144" s="51" t="str">
        <f t="shared" si="2"/>
        <v/>
      </c>
    </row>
    <row r="145">
      <c r="A145" s="54">
        <f>'Leaderboard Round 1'!A145</f>
        <v>143</v>
      </c>
      <c r="B145" s="52" t="str">
        <f>'Leaderboard Round 1'!B145</f>
        <v/>
      </c>
      <c r="C145" s="52" t="str">
        <f>'Leaderboard Round 1'!C145</f>
        <v/>
      </c>
      <c r="D145" s="52" t="str">
        <f>'Leaderboard Round 1'!D145</f>
        <v/>
      </c>
      <c r="E145" s="52" t="str">
        <f>'Leaderboard Round 1'!E145</f>
        <v/>
      </c>
      <c r="F145" s="52" t="str">
        <f>'Leaderboard Round 1'!F145</f>
        <v/>
      </c>
      <c r="G145" s="52" t="str">
        <f>'Leaderboard Round 1'!G145</f>
        <v/>
      </c>
      <c r="H145" s="52" t="str">
        <f>'Leaderboard Round 1'!H145</f>
        <v/>
      </c>
      <c r="I145" s="52" t="str">
        <f>'Leaderboard Round 1'!I145</f>
        <v/>
      </c>
      <c r="J145" s="52" t="str">
        <f>'Leaderboard Round 1'!J145</f>
        <v/>
      </c>
      <c r="K145" s="52" t="str">
        <f>'Leaderboard Round 1'!K145</f>
        <v/>
      </c>
      <c r="L145" s="52" t="str">
        <f>'Leaderboard Round 1'!L145</f>
        <v/>
      </c>
      <c r="M145" s="52" t="str">
        <f>'Leaderboard Round 1'!M145</f>
        <v/>
      </c>
      <c r="N145" s="52" t="str">
        <f>'Leaderboard Round 1'!N145</f>
        <v/>
      </c>
      <c r="O145" s="52" t="str">
        <f>'Leaderboard Round 1'!O145</f>
        <v/>
      </c>
      <c r="P145" s="52" t="str">
        <f>'Leaderboard Round 1'!P145</f>
        <v/>
      </c>
      <c r="Q145" s="52" t="str">
        <f>'Leaderboard Round 1'!Q145</f>
        <v/>
      </c>
      <c r="R145" s="52" t="str">
        <f>'Leaderboard Round 1'!R145</f>
        <v/>
      </c>
      <c r="S145" s="52" t="str">
        <f>'Leaderboard Round 1'!S145</f>
        <v/>
      </c>
      <c r="T145" s="52" t="str">
        <f>'Leaderboard Round 1'!T145</f>
        <v/>
      </c>
      <c r="U145" s="52" t="str">
        <f>'Leaderboard Round 1'!U145</f>
        <v/>
      </c>
      <c r="V145" s="52" t="str">
        <f>'Leaderboard Round 1'!V145</f>
        <v/>
      </c>
      <c r="W145" s="52" t="str">
        <f>'Leaderboard Round 1'!W145</f>
        <v/>
      </c>
      <c r="AA145" s="51" t="str">
        <f t="shared" si="1"/>
        <v/>
      </c>
      <c r="AB145" s="51" t="str">
        <f t="shared" si="2"/>
        <v/>
      </c>
    </row>
    <row r="146">
      <c r="A146" s="54">
        <f>'Leaderboard Round 1'!A146</f>
        <v>144</v>
      </c>
      <c r="B146" s="52" t="str">
        <f>'Leaderboard Round 1'!B146</f>
        <v/>
      </c>
      <c r="C146" s="52" t="str">
        <f>'Leaderboard Round 1'!C146</f>
        <v/>
      </c>
      <c r="D146" s="52" t="str">
        <f>'Leaderboard Round 1'!D146</f>
        <v/>
      </c>
      <c r="E146" s="52" t="str">
        <f>'Leaderboard Round 1'!E146</f>
        <v/>
      </c>
      <c r="F146" s="52" t="str">
        <f>'Leaderboard Round 1'!F146</f>
        <v/>
      </c>
      <c r="G146" s="52" t="str">
        <f>'Leaderboard Round 1'!G146</f>
        <v/>
      </c>
      <c r="H146" s="52" t="str">
        <f>'Leaderboard Round 1'!H146</f>
        <v/>
      </c>
      <c r="I146" s="52" t="str">
        <f>'Leaderboard Round 1'!I146</f>
        <v/>
      </c>
      <c r="J146" s="52" t="str">
        <f>'Leaderboard Round 1'!J146</f>
        <v/>
      </c>
      <c r="K146" s="52" t="str">
        <f>'Leaderboard Round 1'!K146</f>
        <v/>
      </c>
      <c r="L146" s="52" t="str">
        <f>'Leaderboard Round 1'!L146</f>
        <v/>
      </c>
      <c r="M146" s="52" t="str">
        <f>'Leaderboard Round 1'!M146</f>
        <v/>
      </c>
      <c r="N146" s="52" t="str">
        <f>'Leaderboard Round 1'!N146</f>
        <v/>
      </c>
      <c r="O146" s="52" t="str">
        <f>'Leaderboard Round 1'!O146</f>
        <v/>
      </c>
      <c r="P146" s="52" t="str">
        <f>'Leaderboard Round 1'!P146</f>
        <v/>
      </c>
      <c r="Q146" s="52" t="str">
        <f>'Leaderboard Round 1'!Q146</f>
        <v/>
      </c>
      <c r="R146" s="52" t="str">
        <f>'Leaderboard Round 1'!R146</f>
        <v/>
      </c>
      <c r="S146" s="52" t="str">
        <f>'Leaderboard Round 1'!S146</f>
        <v/>
      </c>
      <c r="T146" s="52" t="str">
        <f>'Leaderboard Round 1'!T146</f>
        <v/>
      </c>
      <c r="U146" s="52" t="str">
        <f>'Leaderboard Round 1'!U146</f>
        <v/>
      </c>
      <c r="V146" s="52" t="str">
        <f>'Leaderboard Round 1'!V146</f>
        <v/>
      </c>
      <c r="W146" s="52" t="str">
        <f>'Leaderboard Round 1'!W146</f>
        <v/>
      </c>
      <c r="AA146" s="51" t="str">
        <f t="shared" si="1"/>
        <v/>
      </c>
      <c r="AB146" s="51" t="str">
        <f t="shared" si="2"/>
        <v/>
      </c>
    </row>
    <row r="147">
      <c r="A147" s="54">
        <f>'Leaderboard Round 1'!A147</f>
        <v>145</v>
      </c>
      <c r="B147" s="52" t="str">
        <f>'Leaderboard Round 1'!B147</f>
        <v/>
      </c>
      <c r="C147" s="52" t="str">
        <f>'Leaderboard Round 1'!C147</f>
        <v/>
      </c>
      <c r="D147" s="52" t="str">
        <f>'Leaderboard Round 1'!D147</f>
        <v/>
      </c>
      <c r="E147" s="52" t="str">
        <f>'Leaderboard Round 1'!E147</f>
        <v/>
      </c>
      <c r="F147" s="52" t="str">
        <f>'Leaderboard Round 1'!F147</f>
        <v/>
      </c>
      <c r="G147" s="52" t="str">
        <f>'Leaderboard Round 1'!G147</f>
        <v/>
      </c>
      <c r="H147" s="52" t="str">
        <f>'Leaderboard Round 1'!H147</f>
        <v/>
      </c>
      <c r="I147" s="52" t="str">
        <f>'Leaderboard Round 1'!I147</f>
        <v/>
      </c>
      <c r="J147" s="52" t="str">
        <f>'Leaderboard Round 1'!J147</f>
        <v/>
      </c>
      <c r="K147" s="52" t="str">
        <f>'Leaderboard Round 1'!K147</f>
        <v/>
      </c>
      <c r="L147" s="52" t="str">
        <f>'Leaderboard Round 1'!L147</f>
        <v/>
      </c>
      <c r="M147" s="52" t="str">
        <f>'Leaderboard Round 1'!M147</f>
        <v/>
      </c>
      <c r="N147" s="52" t="str">
        <f>'Leaderboard Round 1'!N147</f>
        <v/>
      </c>
      <c r="O147" s="52" t="str">
        <f>'Leaderboard Round 1'!O147</f>
        <v/>
      </c>
      <c r="P147" s="52" t="str">
        <f>'Leaderboard Round 1'!P147</f>
        <v/>
      </c>
      <c r="Q147" s="52" t="str">
        <f>'Leaderboard Round 1'!Q147</f>
        <v/>
      </c>
      <c r="R147" s="52" t="str">
        <f>'Leaderboard Round 1'!R147</f>
        <v/>
      </c>
      <c r="S147" s="52" t="str">
        <f>'Leaderboard Round 1'!S147</f>
        <v/>
      </c>
      <c r="T147" s="52" t="str">
        <f>'Leaderboard Round 1'!T147</f>
        <v/>
      </c>
      <c r="U147" s="52" t="str">
        <f>'Leaderboard Round 1'!U147</f>
        <v/>
      </c>
      <c r="V147" s="52" t="str">
        <f>'Leaderboard Round 1'!V147</f>
        <v/>
      </c>
      <c r="W147" s="52" t="str">
        <f>'Leaderboard Round 1'!W147</f>
        <v/>
      </c>
      <c r="AA147" s="51" t="str">
        <f t="shared" si="1"/>
        <v/>
      </c>
      <c r="AB147" s="51" t="str">
        <f t="shared" si="2"/>
        <v/>
      </c>
    </row>
    <row r="148">
      <c r="A148" s="54">
        <f>'Leaderboard Round 1'!A148</f>
        <v>146</v>
      </c>
      <c r="B148" s="52" t="str">
        <f>'Leaderboard Round 1'!B148</f>
        <v/>
      </c>
      <c r="C148" s="52" t="str">
        <f>'Leaderboard Round 1'!C148</f>
        <v/>
      </c>
      <c r="D148" s="52" t="str">
        <f>'Leaderboard Round 1'!D148</f>
        <v/>
      </c>
      <c r="E148" s="52" t="str">
        <f>'Leaderboard Round 1'!E148</f>
        <v/>
      </c>
      <c r="F148" s="52" t="str">
        <f>'Leaderboard Round 1'!F148</f>
        <v/>
      </c>
      <c r="G148" s="52" t="str">
        <f>'Leaderboard Round 1'!G148</f>
        <v/>
      </c>
      <c r="H148" s="52" t="str">
        <f>'Leaderboard Round 1'!H148</f>
        <v/>
      </c>
      <c r="I148" s="52" t="str">
        <f>'Leaderboard Round 1'!I148</f>
        <v/>
      </c>
      <c r="J148" s="52" t="str">
        <f>'Leaderboard Round 1'!J148</f>
        <v/>
      </c>
      <c r="K148" s="52" t="str">
        <f>'Leaderboard Round 1'!K148</f>
        <v/>
      </c>
      <c r="L148" s="52" t="str">
        <f>'Leaderboard Round 1'!L148</f>
        <v/>
      </c>
      <c r="M148" s="52" t="str">
        <f>'Leaderboard Round 1'!M148</f>
        <v/>
      </c>
      <c r="N148" s="52" t="str">
        <f>'Leaderboard Round 1'!N148</f>
        <v/>
      </c>
      <c r="O148" s="52" t="str">
        <f>'Leaderboard Round 1'!O148</f>
        <v/>
      </c>
      <c r="P148" s="52" t="str">
        <f>'Leaderboard Round 1'!P148</f>
        <v/>
      </c>
      <c r="Q148" s="52" t="str">
        <f>'Leaderboard Round 1'!Q148</f>
        <v/>
      </c>
      <c r="R148" s="52" t="str">
        <f>'Leaderboard Round 1'!R148</f>
        <v/>
      </c>
      <c r="S148" s="52" t="str">
        <f>'Leaderboard Round 1'!S148</f>
        <v/>
      </c>
      <c r="T148" s="52" t="str">
        <f>'Leaderboard Round 1'!T148</f>
        <v/>
      </c>
      <c r="U148" s="52" t="str">
        <f>'Leaderboard Round 1'!U148</f>
        <v/>
      </c>
      <c r="V148" s="52" t="str">
        <f>'Leaderboard Round 1'!V148</f>
        <v/>
      </c>
      <c r="W148" s="52" t="str">
        <f>'Leaderboard Round 1'!W148</f>
        <v/>
      </c>
      <c r="AA148" s="51" t="str">
        <f t="shared" si="1"/>
        <v/>
      </c>
      <c r="AB148" s="51" t="str">
        <f t="shared" si="2"/>
        <v/>
      </c>
    </row>
    <row r="149">
      <c r="A149" s="54">
        <f>'Leaderboard Round 1'!A149</f>
        <v>147</v>
      </c>
      <c r="B149" s="52" t="str">
        <f>'Leaderboard Round 1'!B149</f>
        <v/>
      </c>
      <c r="C149" s="52" t="str">
        <f>'Leaderboard Round 1'!C149</f>
        <v/>
      </c>
      <c r="D149" s="52" t="str">
        <f>'Leaderboard Round 1'!D149</f>
        <v/>
      </c>
      <c r="E149" s="52" t="str">
        <f>'Leaderboard Round 1'!E149</f>
        <v/>
      </c>
      <c r="F149" s="52" t="str">
        <f>'Leaderboard Round 1'!F149</f>
        <v/>
      </c>
      <c r="G149" s="52" t="str">
        <f>'Leaderboard Round 1'!G149</f>
        <v/>
      </c>
      <c r="H149" s="52" t="str">
        <f>'Leaderboard Round 1'!H149</f>
        <v/>
      </c>
      <c r="I149" s="52" t="str">
        <f>'Leaderboard Round 1'!I149</f>
        <v/>
      </c>
      <c r="J149" s="52" t="str">
        <f>'Leaderboard Round 1'!J149</f>
        <v/>
      </c>
      <c r="K149" s="52" t="str">
        <f>'Leaderboard Round 1'!K149</f>
        <v/>
      </c>
      <c r="L149" s="52" t="str">
        <f>'Leaderboard Round 1'!L149</f>
        <v/>
      </c>
      <c r="M149" s="52" t="str">
        <f>'Leaderboard Round 1'!M149</f>
        <v/>
      </c>
      <c r="N149" s="52" t="str">
        <f>'Leaderboard Round 1'!N149</f>
        <v/>
      </c>
      <c r="O149" s="52" t="str">
        <f>'Leaderboard Round 1'!O149</f>
        <v/>
      </c>
      <c r="P149" s="52" t="str">
        <f>'Leaderboard Round 1'!P149</f>
        <v/>
      </c>
      <c r="Q149" s="52" t="str">
        <f>'Leaderboard Round 1'!Q149</f>
        <v/>
      </c>
      <c r="R149" s="52" t="str">
        <f>'Leaderboard Round 1'!R149</f>
        <v/>
      </c>
      <c r="S149" s="52" t="str">
        <f>'Leaderboard Round 1'!S149</f>
        <v/>
      </c>
      <c r="T149" s="52" t="str">
        <f>'Leaderboard Round 1'!T149</f>
        <v/>
      </c>
      <c r="U149" s="52" t="str">
        <f>'Leaderboard Round 1'!U149</f>
        <v/>
      </c>
      <c r="V149" s="52" t="str">
        <f>'Leaderboard Round 1'!V149</f>
        <v/>
      </c>
      <c r="W149" s="52" t="str">
        <f>'Leaderboard Round 1'!W149</f>
        <v/>
      </c>
      <c r="AA149" s="51" t="str">
        <f t="shared" si="1"/>
        <v/>
      </c>
      <c r="AB149" s="51" t="str">
        <f t="shared" si="2"/>
        <v/>
      </c>
    </row>
    <row r="150">
      <c r="A150" s="54">
        <f>'Leaderboard Round 1'!A150</f>
        <v>148</v>
      </c>
      <c r="B150" s="52" t="str">
        <f>'Leaderboard Round 1'!B150</f>
        <v/>
      </c>
      <c r="C150" s="52" t="str">
        <f>'Leaderboard Round 1'!C150</f>
        <v/>
      </c>
      <c r="D150" s="52" t="str">
        <f>'Leaderboard Round 1'!D150</f>
        <v/>
      </c>
      <c r="E150" s="52" t="str">
        <f>'Leaderboard Round 1'!E150</f>
        <v/>
      </c>
      <c r="F150" s="52" t="str">
        <f>'Leaderboard Round 1'!F150</f>
        <v/>
      </c>
      <c r="G150" s="52" t="str">
        <f>'Leaderboard Round 1'!G150</f>
        <v/>
      </c>
      <c r="H150" s="52" t="str">
        <f>'Leaderboard Round 1'!H150</f>
        <v/>
      </c>
      <c r="I150" s="52" t="str">
        <f>'Leaderboard Round 1'!I150</f>
        <v/>
      </c>
      <c r="J150" s="52" t="str">
        <f>'Leaderboard Round 1'!J150</f>
        <v/>
      </c>
      <c r="K150" s="52" t="str">
        <f>'Leaderboard Round 1'!K150</f>
        <v/>
      </c>
      <c r="L150" s="52" t="str">
        <f>'Leaderboard Round 1'!L150</f>
        <v/>
      </c>
      <c r="M150" s="52" t="str">
        <f>'Leaderboard Round 1'!M150</f>
        <v/>
      </c>
      <c r="N150" s="52" t="str">
        <f>'Leaderboard Round 1'!N150</f>
        <v/>
      </c>
      <c r="O150" s="52" t="str">
        <f>'Leaderboard Round 1'!O150</f>
        <v/>
      </c>
      <c r="P150" s="52" t="str">
        <f>'Leaderboard Round 1'!P150</f>
        <v/>
      </c>
      <c r="Q150" s="52" t="str">
        <f>'Leaderboard Round 1'!Q150</f>
        <v/>
      </c>
      <c r="R150" s="52" t="str">
        <f>'Leaderboard Round 1'!R150</f>
        <v/>
      </c>
      <c r="S150" s="52" t="str">
        <f>'Leaderboard Round 1'!S150</f>
        <v/>
      </c>
      <c r="T150" s="52" t="str">
        <f>'Leaderboard Round 1'!T150</f>
        <v/>
      </c>
      <c r="U150" s="52" t="str">
        <f>'Leaderboard Round 1'!U150</f>
        <v/>
      </c>
      <c r="V150" s="52" t="str">
        <f>'Leaderboard Round 1'!V150</f>
        <v/>
      </c>
      <c r="W150" s="52" t="str">
        <f>'Leaderboard Round 1'!W150</f>
        <v/>
      </c>
      <c r="AA150" s="51" t="str">
        <f t="shared" si="1"/>
        <v/>
      </c>
      <c r="AB150" s="51" t="str">
        <f t="shared" si="2"/>
        <v/>
      </c>
    </row>
    <row r="151">
      <c r="A151" s="54" t="str">
        <f>'Leaderboard Round 1'!A151</f>
        <v/>
      </c>
      <c r="B151" s="52" t="str">
        <f>'Leaderboard Round 1'!B151</f>
        <v/>
      </c>
      <c r="C151" s="52" t="str">
        <f>'Leaderboard Round 1'!C151</f>
        <v/>
      </c>
      <c r="D151" s="52" t="str">
        <f>'Leaderboard Round 1'!D151</f>
        <v/>
      </c>
      <c r="E151" s="52" t="str">
        <f>'Leaderboard Round 1'!E151</f>
        <v/>
      </c>
      <c r="F151" s="52" t="str">
        <f>'Leaderboard Round 1'!F151</f>
        <v/>
      </c>
      <c r="G151" s="52" t="str">
        <f>'Leaderboard Round 1'!G151</f>
        <v/>
      </c>
      <c r="H151" s="52" t="str">
        <f>'Leaderboard Round 1'!H151</f>
        <v/>
      </c>
      <c r="I151" s="52" t="str">
        <f>'Leaderboard Round 1'!I151</f>
        <v/>
      </c>
      <c r="J151" s="52" t="str">
        <f>'Leaderboard Round 1'!J151</f>
        <v/>
      </c>
      <c r="K151" s="52" t="str">
        <f>'Leaderboard Round 1'!K151</f>
        <v/>
      </c>
      <c r="L151" s="52" t="str">
        <f>'Leaderboard Round 1'!L151</f>
        <v/>
      </c>
      <c r="M151" s="52" t="str">
        <f>'Leaderboard Round 1'!M151</f>
        <v/>
      </c>
      <c r="N151" s="52" t="str">
        <f>'Leaderboard Round 1'!N151</f>
        <v/>
      </c>
      <c r="O151" s="52" t="str">
        <f>'Leaderboard Round 1'!O151</f>
        <v/>
      </c>
      <c r="P151" s="52" t="str">
        <f>'Leaderboard Round 1'!P151</f>
        <v/>
      </c>
      <c r="Q151" s="52" t="str">
        <f>'Leaderboard Round 1'!Q151</f>
        <v/>
      </c>
      <c r="R151" s="52" t="str">
        <f>'Leaderboard Round 1'!R151</f>
        <v/>
      </c>
      <c r="S151" s="52" t="str">
        <f>'Leaderboard Round 1'!S151</f>
        <v/>
      </c>
      <c r="T151" s="52" t="str">
        <f>'Leaderboard Round 1'!T151</f>
        <v/>
      </c>
      <c r="U151" s="52" t="str">
        <f>'Leaderboard Round 1'!U151</f>
        <v/>
      </c>
      <c r="V151" s="52" t="str">
        <f>'Leaderboard Round 1'!V151</f>
        <v/>
      </c>
      <c r="W151" s="52" t="str">
        <f>'Leaderboard Round 1'!W151</f>
        <v/>
      </c>
      <c r="AA151" s="51" t="str">
        <f t="shared" si="1"/>
        <v/>
      </c>
      <c r="AB151" s="51" t="str">
        <f t="shared" si="2"/>
        <v/>
      </c>
    </row>
    <row r="152">
      <c r="A152" s="54" t="str">
        <f>'Leaderboard Round 1'!A152</f>
        <v/>
      </c>
      <c r="B152" s="52" t="str">
        <f>'Leaderboard Round 1'!B152</f>
        <v/>
      </c>
      <c r="C152" s="52" t="str">
        <f>'Leaderboard Round 1'!C152</f>
        <v/>
      </c>
      <c r="D152" s="52" t="str">
        <f>'Leaderboard Round 1'!D152</f>
        <v/>
      </c>
      <c r="E152" s="52" t="str">
        <f>'Leaderboard Round 1'!E152</f>
        <v/>
      </c>
      <c r="F152" s="52" t="str">
        <f>'Leaderboard Round 1'!F152</f>
        <v/>
      </c>
      <c r="G152" s="52" t="str">
        <f>'Leaderboard Round 1'!G152</f>
        <v/>
      </c>
      <c r="H152" s="52" t="str">
        <f>'Leaderboard Round 1'!H152</f>
        <v/>
      </c>
      <c r="I152" s="52" t="str">
        <f>'Leaderboard Round 1'!I152</f>
        <v/>
      </c>
      <c r="J152" s="52" t="str">
        <f>'Leaderboard Round 1'!J152</f>
        <v/>
      </c>
      <c r="K152" s="52" t="str">
        <f>'Leaderboard Round 1'!K152</f>
        <v/>
      </c>
      <c r="L152" s="52" t="str">
        <f>'Leaderboard Round 1'!L152</f>
        <v/>
      </c>
      <c r="M152" s="52" t="str">
        <f>'Leaderboard Round 1'!M152</f>
        <v/>
      </c>
      <c r="N152" s="52" t="str">
        <f>'Leaderboard Round 1'!N152</f>
        <v/>
      </c>
      <c r="O152" s="52" t="str">
        <f>'Leaderboard Round 1'!O152</f>
        <v/>
      </c>
      <c r="P152" s="52" t="str">
        <f>'Leaderboard Round 1'!P152</f>
        <v/>
      </c>
      <c r="Q152" s="52" t="str">
        <f>'Leaderboard Round 1'!Q152</f>
        <v/>
      </c>
      <c r="R152" s="52" t="str">
        <f>'Leaderboard Round 1'!R152</f>
        <v/>
      </c>
      <c r="S152" s="52" t="str">
        <f>'Leaderboard Round 1'!S152</f>
        <v/>
      </c>
      <c r="T152" s="52" t="str">
        <f>'Leaderboard Round 1'!T152</f>
        <v/>
      </c>
      <c r="U152" s="52" t="str">
        <f>'Leaderboard Round 1'!U152</f>
        <v/>
      </c>
      <c r="V152" s="52" t="str">
        <f>'Leaderboard Round 1'!V152</f>
        <v/>
      </c>
      <c r="W152" s="52" t="str">
        <f>'Leaderboard Round 1'!W152</f>
        <v/>
      </c>
      <c r="AA152" s="51" t="str">
        <f t="shared" si="1"/>
        <v/>
      </c>
      <c r="AB152" s="51" t="str">
        <f t="shared" si="2"/>
        <v/>
      </c>
    </row>
    <row r="153">
      <c r="A153" s="54" t="str">
        <f>'Leaderboard Round 1'!A153</f>
        <v/>
      </c>
      <c r="B153" s="52" t="str">
        <f>'Leaderboard Round 1'!B153</f>
        <v/>
      </c>
      <c r="C153" s="52" t="str">
        <f>'Leaderboard Round 1'!C153</f>
        <v/>
      </c>
      <c r="D153" s="52" t="str">
        <f>'Leaderboard Round 1'!D153</f>
        <v/>
      </c>
      <c r="E153" s="52" t="str">
        <f>'Leaderboard Round 1'!E153</f>
        <v/>
      </c>
      <c r="F153" s="52" t="str">
        <f>'Leaderboard Round 1'!F153</f>
        <v/>
      </c>
      <c r="G153" s="52" t="str">
        <f>'Leaderboard Round 1'!G153</f>
        <v/>
      </c>
      <c r="H153" s="52" t="str">
        <f>'Leaderboard Round 1'!H153</f>
        <v/>
      </c>
      <c r="I153" s="52" t="str">
        <f>'Leaderboard Round 1'!I153</f>
        <v/>
      </c>
      <c r="J153" s="52" t="str">
        <f>'Leaderboard Round 1'!J153</f>
        <v/>
      </c>
      <c r="K153" s="52" t="str">
        <f>'Leaderboard Round 1'!K153</f>
        <v/>
      </c>
      <c r="L153" s="52" t="str">
        <f>'Leaderboard Round 1'!L153</f>
        <v/>
      </c>
      <c r="M153" s="52" t="str">
        <f>'Leaderboard Round 1'!M153</f>
        <v/>
      </c>
      <c r="N153" s="52" t="str">
        <f>'Leaderboard Round 1'!N153</f>
        <v/>
      </c>
      <c r="O153" s="52" t="str">
        <f>'Leaderboard Round 1'!O153</f>
        <v/>
      </c>
      <c r="P153" s="52" t="str">
        <f>'Leaderboard Round 1'!P153</f>
        <v/>
      </c>
      <c r="Q153" s="52" t="str">
        <f>'Leaderboard Round 1'!Q153</f>
        <v/>
      </c>
      <c r="R153" s="52" t="str">
        <f>'Leaderboard Round 1'!R153</f>
        <v/>
      </c>
      <c r="S153" s="52" t="str">
        <f>'Leaderboard Round 1'!S153</f>
        <v/>
      </c>
      <c r="T153" s="52" t="str">
        <f>'Leaderboard Round 1'!T153</f>
        <v/>
      </c>
      <c r="U153" s="52" t="str">
        <f>'Leaderboard Round 1'!U153</f>
        <v/>
      </c>
      <c r="V153" s="52" t="str">
        <f>'Leaderboard Round 1'!V153</f>
        <v/>
      </c>
      <c r="W153" s="52" t="str">
        <f>'Leaderboard Round 1'!W153</f>
        <v/>
      </c>
      <c r="AA153" s="51" t="str">
        <f t="shared" si="1"/>
        <v/>
      </c>
      <c r="AB153" s="51" t="str">
        <f t="shared" si="2"/>
        <v/>
      </c>
    </row>
    <row r="154">
      <c r="A154" s="54" t="str">
        <f>'Leaderboard Round 1'!A154</f>
        <v/>
      </c>
      <c r="B154" s="52" t="str">
        <f>'Leaderboard Round 1'!B154</f>
        <v/>
      </c>
      <c r="C154" s="52" t="str">
        <f>'Leaderboard Round 1'!C154</f>
        <v/>
      </c>
      <c r="D154" s="52" t="str">
        <f>'Leaderboard Round 1'!D154</f>
        <v/>
      </c>
      <c r="E154" s="52" t="str">
        <f>'Leaderboard Round 1'!E154</f>
        <v/>
      </c>
      <c r="F154" s="52" t="str">
        <f>'Leaderboard Round 1'!F154</f>
        <v/>
      </c>
      <c r="G154" s="52" t="str">
        <f>'Leaderboard Round 1'!G154</f>
        <v/>
      </c>
      <c r="H154" s="52" t="str">
        <f>'Leaderboard Round 1'!H154</f>
        <v/>
      </c>
      <c r="I154" s="52" t="str">
        <f>'Leaderboard Round 1'!I154</f>
        <v/>
      </c>
      <c r="J154" s="52" t="str">
        <f>'Leaderboard Round 1'!J154</f>
        <v/>
      </c>
      <c r="K154" s="52" t="str">
        <f>'Leaderboard Round 1'!K154</f>
        <v/>
      </c>
      <c r="L154" s="52" t="str">
        <f>'Leaderboard Round 1'!L154</f>
        <v/>
      </c>
      <c r="M154" s="52" t="str">
        <f>'Leaderboard Round 1'!M154</f>
        <v/>
      </c>
      <c r="N154" s="52" t="str">
        <f>'Leaderboard Round 1'!N154</f>
        <v/>
      </c>
      <c r="O154" s="52" t="str">
        <f>'Leaderboard Round 1'!O154</f>
        <v/>
      </c>
      <c r="P154" s="52" t="str">
        <f>'Leaderboard Round 1'!P154</f>
        <v/>
      </c>
      <c r="Q154" s="52" t="str">
        <f>'Leaderboard Round 1'!Q154</f>
        <v/>
      </c>
      <c r="R154" s="52" t="str">
        <f>'Leaderboard Round 1'!R154</f>
        <v/>
      </c>
      <c r="S154" s="52" t="str">
        <f>'Leaderboard Round 1'!S154</f>
        <v/>
      </c>
      <c r="T154" s="52" t="str">
        <f>'Leaderboard Round 1'!T154</f>
        <v/>
      </c>
      <c r="U154" s="52" t="str">
        <f>'Leaderboard Round 1'!U154</f>
        <v/>
      </c>
      <c r="V154" s="52" t="str">
        <f>'Leaderboard Round 1'!V154</f>
        <v/>
      </c>
      <c r="W154" s="52" t="str">
        <f>'Leaderboard Round 1'!W154</f>
        <v/>
      </c>
      <c r="AA154" s="51" t="str">
        <f t="shared" si="1"/>
        <v/>
      </c>
      <c r="AB154" s="51" t="str">
        <f t="shared" si="2"/>
        <v/>
      </c>
    </row>
    <row r="155">
      <c r="A155" s="54" t="str">
        <f>'Leaderboard Round 1'!A155</f>
        <v/>
      </c>
      <c r="B155" s="52" t="str">
        <f>'Leaderboard Round 1'!B155</f>
        <v/>
      </c>
      <c r="C155" s="52" t="str">
        <f>'Leaderboard Round 1'!C155</f>
        <v/>
      </c>
      <c r="D155" s="52" t="str">
        <f>'Leaderboard Round 1'!D155</f>
        <v/>
      </c>
      <c r="E155" s="52" t="str">
        <f>'Leaderboard Round 1'!E155</f>
        <v/>
      </c>
      <c r="F155" s="52" t="str">
        <f>'Leaderboard Round 1'!F155</f>
        <v/>
      </c>
      <c r="G155" s="52" t="str">
        <f>'Leaderboard Round 1'!G155</f>
        <v/>
      </c>
      <c r="H155" s="52" t="str">
        <f>'Leaderboard Round 1'!H155</f>
        <v/>
      </c>
      <c r="I155" s="52" t="str">
        <f>'Leaderboard Round 1'!I155</f>
        <v/>
      </c>
      <c r="J155" s="52" t="str">
        <f>'Leaderboard Round 1'!J155</f>
        <v/>
      </c>
      <c r="K155" s="52" t="str">
        <f>'Leaderboard Round 1'!K155</f>
        <v/>
      </c>
      <c r="L155" s="52" t="str">
        <f>'Leaderboard Round 1'!L155</f>
        <v/>
      </c>
      <c r="M155" s="52" t="str">
        <f>'Leaderboard Round 1'!M155</f>
        <v/>
      </c>
      <c r="N155" s="52" t="str">
        <f>'Leaderboard Round 1'!N155</f>
        <v/>
      </c>
      <c r="O155" s="52" t="str">
        <f>'Leaderboard Round 1'!O155</f>
        <v/>
      </c>
      <c r="P155" s="52" t="str">
        <f>'Leaderboard Round 1'!P155</f>
        <v/>
      </c>
      <c r="Q155" s="52" t="str">
        <f>'Leaderboard Round 1'!Q155</f>
        <v/>
      </c>
      <c r="R155" s="52" t="str">
        <f>'Leaderboard Round 1'!R155</f>
        <v/>
      </c>
      <c r="S155" s="52" t="str">
        <f>'Leaderboard Round 1'!S155</f>
        <v/>
      </c>
      <c r="T155" s="52" t="str">
        <f>'Leaderboard Round 1'!T155</f>
        <v/>
      </c>
      <c r="U155" s="52" t="str">
        <f>'Leaderboard Round 1'!U155</f>
        <v/>
      </c>
      <c r="V155" s="52" t="str">
        <f>'Leaderboard Round 1'!V155</f>
        <v/>
      </c>
      <c r="W155" s="52" t="str">
        <f>'Leaderboard Round 1'!W155</f>
        <v/>
      </c>
      <c r="AA155" s="51" t="str">
        <f t="shared" si="1"/>
        <v/>
      </c>
      <c r="AB155" s="51" t="str">
        <f t="shared" si="2"/>
        <v/>
      </c>
    </row>
    <row r="156">
      <c r="A156" s="54" t="str">
        <f>'Leaderboard Round 1'!A156</f>
        <v/>
      </c>
      <c r="B156" s="52" t="str">
        <f>'Leaderboard Round 1'!B156</f>
        <v/>
      </c>
      <c r="C156" s="52" t="str">
        <f>'Leaderboard Round 1'!C156</f>
        <v/>
      </c>
      <c r="D156" s="52" t="str">
        <f>'Leaderboard Round 1'!D156</f>
        <v/>
      </c>
      <c r="E156" s="52" t="str">
        <f>'Leaderboard Round 1'!E156</f>
        <v/>
      </c>
      <c r="F156" s="52" t="str">
        <f>'Leaderboard Round 1'!F156</f>
        <v/>
      </c>
      <c r="G156" s="52" t="str">
        <f>'Leaderboard Round 1'!G156</f>
        <v/>
      </c>
      <c r="H156" s="52" t="str">
        <f>'Leaderboard Round 1'!H156</f>
        <v/>
      </c>
      <c r="I156" s="52" t="str">
        <f>'Leaderboard Round 1'!I156</f>
        <v/>
      </c>
      <c r="J156" s="52" t="str">
        <f>'Leaderboard Round 1'!J156</f>
        <v/>
      </c>
      <c r="K156" s="52" t="str">
        <f>'Leaderboard Round 1'!K156</f>
        <v/>
      </c>
      <c r="L156" s="52" t="str">
        <f>'Leaderboard Round 1'!L156</f>
        <v/>
      </c>
      <c r="M156" s="52" t="str">
        <f>'Leaderboard Round 1'!M156</f>
        <v/>
      </c>
      <c r="N156" s="52" t="str">
        <f>'Leaderboard Round 1'!N156</f>
        <v/>
      </c>
      <c r="O156" s="52" t="str">
        <f>'Leaderboard Round 1'!O156</f>
        <v/>
      </c>
      <c r="P156" s="52" t="str">
        <f>'Leaderboard Round 1'!P156</f>
        <v/>
      </c>
      <c r="Q156" s="52" t="str">
        <f>'Leaderboard Round 1'!Q156</f>
        <v/>
      </c>
      <c r="R156" s="52" t="str">
        <f>'Leaderboard Round 1'!R156</f>
        <v/>
      </c>
      <c r="S156" s="52" t="str">
        <f>'Leaderboard Round 1'!S156</f>
        <v/>
      </c>
      <c r="T156" s="52" t="str">
        <f>'Leaderboard Round 1'!T156</f>
        <v/>
      </c>
      <c r="U156" s="52" t="str">
        <f>'Leaderboard Round 1'!U156</f>
        <v/>
      </c>
      <c r="V156" s="52" t="str">
        <f>'Leaderboard Round 1'!V156</f>
        <v/>
      </c>
      <c r="W156" s="52" t="str">
        <f>'Leaderboard Round 1'!W156</f>
        <v/>
      </c>
      <c r="AA156" s="51" t="str">
        <f t="shared" si="1"/>
        <v/>
      </c>
      <c r="AB156" s="51" t="str">
        <f t="shared" si="2"/>
        <v/>
      </c>
    </row>
    <row r="157">
      <c r="A157" s="54" t="str">
        <f>'Leaderboard Round 1'!A157</f>
        <v/>
      </c>
      <c r="B157" s="52" t="str">
        <f>'Leaderboard Round 1'!B157</f>
        <v/>
      </c>
      <c r="C157" s="52" t="str">
        <f>'Leaderboard Round 1'!C157</f>
        <v/>
      </c>
      <c r="D157" s="52" t="str">
        <f>'Leaderboard Round 1'!D157</f>
        <v/>
      </c>
      <c r="E157" s="52" t="str">
        <f>'Leaderboard Round 1'!E157</f>
        <v/>
      </c>
      <c r="F157" s="52" t="str">
        <f>'Leaderboard Round 1'!F157</f>
        <v/>
      </c>
      <c r="G157" s="52" t="str">
        <f>'Leaderboard Round 1'!G157</f>
        <v/>
      </c>
      <c r="H157" s="52" t="str">
        <f>'Leaderboard Round 1'!H157</f>
        <v/>
      </c>
      <c r="I157" s="52" t="str">
        <f>'Leaderboard Round 1'!I157</f>
        <v/>
      </c>
      <c r="J157" s="52" t="str">
        <f>'Leaderboard Round 1'!J157</f>
        <v/>
      </c>
      <c r="K157" s="52" t="str">
        <f>'Leaderboard Round 1'!K157</f>
        <v/>
      </c>
      <c r="L157" s="52" t="str">
        <f>'Leaderboard Round 1'!L157</f>
        <v/>
      </c>
      <c r="M157" s="52" t="str">
        <f>'Leaderboard Round 1'!M157</f>
        <v/>
      </c>
      <c r="N157" s="52" t="str">
        <f>'Leaderboard Round 1'!N157</f>
        <v/>
      </c>
      <c r="O157" s="52" t="str">
        <f>'Leaderboard Round 1'!O157</f>
        <v/>
      </c>
      <c r="P157" s="52" t="str">
        <f>'Leaderboard Round 1'!P157</f>
        <v/>
      </c>
      <c r="Q157" s="52" t="str">
        <f>'Leaderboard Round 1'!Q157</f>
        <v/>
      </c>
      <c r="R157" s="52" t="str">
        <f>'Leaderboard Round 1'!R157</f>
        <v/>
      </c>
      <c r="S157" s="52" t="str">
        <f>'Leaderboard Round 1'!S157</f>
        <v/>
      </c>
      <c r="T157" s="52" t="str">
        <f>'Leaderboard Round 1'!T157</f>
        <v/>
      </c>
      <c r="U157" s="52" t="str">
        <f>'Leaderboard Round 1'!U157</f>
        <v/>
      </c>
      <c r="V157" s="52" t="str">
        <f>'Leaderboard Round 1'!V157</f>
        <v/>
      </c>
      <c r="W157" s="52" t="str">
        <f>'Leaderboard Round 1'!W157</f>
        <v/>
      </c>
      <c r="AA157" s="51" t="str">
        <f t="shared" si="1"/>
        <v/>
      </c>
      <c r="AB157" s="51" t="str">
        <f t="shared" si="2"/>
        <v/>
      </c>
    </row>
    <row r="158">
      <c r="A158" s="54" t="str">
        <f>'Leaderboard Round 1'!A158</f>
        <v/>
      </c>
      <c r="B158" s="52" t="str">
        <f>'Leaderboard Round 1'!B158</f>
        <v/>
      </c>
      <c r="C158" s="52" t="str">
        <f>'Leaderboard Round 1'!C158</f>
        <v/>
      </c>
      <c r="D158" s="52" t="str">
        <f>'Leaderboard Round 1'!D158</f>
        <v/>
      </c>
      <c r="E158" s="52" t="str">
        <f>'Leaderboard Round 1'!E158</f>
        <v/>
      </c>
      <c r="F158" s="52" t="str">
        <f>'Leaderboard Round 1'!F158</f>
        <v/>
      </c>
      <c r="G158" s="52" t="str">
        <f>'Leaderboard Round 1'!G158</f>
        <v/>
      </c>
      <c r="H158" s="52" t="str">
        <f>'Leaderboard Round 1'!H158</f>
        <v/>
      </c>
      <c r="I158" s="52" t="str">
        <f>'Leaderboard Round 1'!I158</f>
        <v/>
      </c>
      <c r="J158" s="52" t="str">
        <f>'Leaderboard Round 1'!J158</f>
        <v/>
      </c>
      <c r="K158" s="52" t="str">
        <f>'Leaderboard Round 1'!K158</f>
        <v/>
      </c>
      <c r="L158" s="52" t="str">
        <f>'Leaderboard Round 1'!L158</f>
        <v/>
      </c>
      <c r="M158" s="52" t="str">
        <f>'Leaderboard Round 1'!M158</f>
        <v/>
      </c>
      <c r="N158" s="52" t="str">
        <f>'Leaderboard Round 1'!N158</f>
        <v/>
      </c>
      <c r="O158" s="52" t="str">
        <f>'Leaderboard Round 1'!O158</f>
        <v/>
      </c>
      <c r="P158" s="52" t="str">
        <f>'Leaderboard Round 1'!P158</f>
        <v/>
      </c>
      <c r="Q158" s="52" t="str">
        <f>'Leaderboard Round 1'!Q158</f>
        <v/>
      </c>
      <c r="R158" s="52" t="str">
        <f>'Leaderboard Round 1'!R158</f>
        <v/>
      </c>
      <c r="S158" s="52" t="str">
        <f>'Leaderboard Round 1'!S158</f>
        <v/>
      </c>
      <c r="T158" s="52" t="str">
        <f>'Leaderboard Round 1'!T158</f>
        <v/>
      </c>
      <c r="U158" s="52" t="str">
        <f>'Leaderboard Round 1'!U158</f>
        <v/>
      </c>
      <c r="V158" s="52" t="str">
        <f>'Leaderboard Round 1'!V158</f>
        <v/>
      </c>
      <c r="W158" s="52" t="str">
        <f>'Leaderboard Round 1'!W158</f>
        <v/>
      </c>
      <c r="AA158" s="51" t="str">
        <f t="shared" si="1"/>
        <v/>
      </c>
      <c r="AB158" s="51" t="str">
        <f t="shared" si="2"/>
        <v/>
      </c>
    </row>
    <row r="159">
      <c r="A159" s="54" t="str">
        <f>'Leaderboard Round 1'!A159</f>
        <v/>
      </c>
      <c r="B159" s="52" t="str">
        <f>'Leaderboard Round 1'!B159</f>
        <v/>
      </c>
      <c r="C159" s="52" t="str">
        <f>'Leaderboard Round 1'!C159</f>
        <v/>
      </c>
      <c r="D159" s="52" t="str">
        <f>'Leaderboard Round 1'!D159</f>
        <v/>
      </c>
      <c r="E159" s="52" t="str">
        <f>'Leaderboard Round 1'!E159</f>
        <v/>
      </c>
      <c r="F159" s="52" t="str">
        <f>'Leaderboard Round 1'!F159</f>
        <v/>
      </c>
      <c r="G159" s="52" t="str">
        <f>'Leaderboard Round 1'!G159</f>
        <v/>
      </c>
      <c r="H159" s="52" t="str">
        <f>'Leaderboard Round 1'!H159</f>
        <v/>
      </c>
      <c r="I159" s="52" t="str">
        <f>'Leaderboard Round 1'!I159</f>
        <v/>
      </c>
      <c r="J159" s="52" t="str">
        <f>'Leaderboard Round 1'!J159</f>
        <v/>
      </c>
      <c r="K159" s="52" t="str">
        <f>'Leaderboard Round 1'!K159</f>
        <v/>
      </c>
      <c r="L159" s="52" t="str">
        <f>'Leaderboard Round 1'!L159</f>
        <v/>
      </c>
      <c r="M159" s="52" t="str">
        <f>'Leaderboard Round 1'!M159</f>
        <v/>
      </c>
      <c r="N159" s="52" t="str">
        <f>'Leaderboard Round 1'!N159</f>
        <v/>
      </c>
      <c r="O159" s="52" t="str">
        <f>'Leaderboard Round 1'!O159</f>
        <v/>
      </c>
      <c r="P159" s="52" t="str">
        <f>'Leaderboard Round 1'!P159</f>
        <v/>
      </c>
      <c r="Q159" s="52" t="str">
        <f>'Leaderboard Round 1'!Q159</f>
        <v/>
      </c>
      <c r="R159" s="52" t="str">
        <f>'Leaderboard Round 1'!R159</f>
        <v/>
      </c>
      <c r="S159" s="52" t="str">
        <f>'Leaderboard Round 1'!S159</f>
        <v/>
      </c>
      <c r="T159" s="52" t="str">
        <f>'Leaderboard Round 1'!T159</f>
        <v/>
      </c>
      <c r="U159" s="52" t="str">
        <f>'Leaderboard Round 1'!U159</f>
        <v/>
      </c>
      <c r="V159" s="52" t="str">
        <f>'Leaderboard Round 1'!V159</f>
        <v/>
      </c>
      <c r="W159" s="52" t="str">
        <f>'Leaderboard Round 1'!W159</f>
        <v/>
      </c>
      <c r="AA159" s="51" t="str">
        <f t="shared" si="1"/>
        <v/>
      </c>
      <c r="AB159" s="51" t="str">
        <f t="shared" si="2"/>
        <v/>
      </c>
    </row>
    <row r="160">
      <c r="A160" s="54" t="str">
        <f>'Leaderboard Round 1'!A160</f>
        <v/>
      </c>
      <c r="B160" s="52" t="str">
        <f>'Leaderboard Round 1'!B160</f>
        <v/>
      </c>
      <c r="C160" s="52" t="str">
        <f>'Leaderboard Round 1'!C160</f>
        <v/>
      </c>
      <c r="D160" s="52" t="str">
        <f>'Leaderboard Round 1'!D160</f>
        <v/>
      </c>
      <c r="E160" s="52" t="str">
        <f>'Leaderboard Round 1'!E160</f>
        <v/>
      </c>
      <c r="F160" s="52" t="str">
        <f>'Leaderboard Round 1'!F160</f>
        <v/>
      </c>
      <c r="G160" s="52" t="str">
        <f>'Leaderboard Round 1'!G160</f>
        <v/>
      </c>
      <c r="H160" s="52" t="str">
        <f>'Leaderboard Round 1'!H160</f>
        <v/>
      </c>
      <c r="I160" s="52" t="str">
        <f>'Leaderboard Round 1'!I160</f>
        <v/>
      </c>
      <c r="J160" s="52" t="str">
        <f>'Leaderboard Round 1'!J160</f>
        <v/>
      </c>
      <c r="K160" s="52" t="str">
        <f>'Leaderboard Round 1'!K160</f>
        <v/>
      </c>
      <c r="L160" s="52" t="str">
        <f>'Leaderboard Round 1'!L160</f>
        <v/>
      </c>
      <c r="M160" s="52" t="str">
        <f>'Leaderboard Round 1'!M160</f>
        <v/>
      </c>
      <c r="N160" s="52" t="str">
        <f>'Leaderboard Round 1'!N160</f>
        <v/>
      </c>
      <c r="O160" s="52" t="str">
        <f>'Leaderboard Round 1'!O160</f>
        <v/>
      </c>
      <c r="P160" s="52" t="str">
        <f>'Leaderboard Round 1'!P160</f>
        <v/>
      </c>
      <c r="Q160" s="52" t="str">
        <f>'Leaderboard Round 1'!Q160</f>
        <v/>
      </c>
      <c r="R160" s="52" t="str">
        <f>'Leaderboard Round 1'!R160</f>
        <v/>
      </c>
      <c r="S160" s="52" t="str">
        <f>'Leaderboard Round 1'!S160</f>
        <v/>
      </c>
      <c r="T160" s="52" t="str">
        <f>'Leaderboard Round 1'!T160</f>
        <v/>
      </c>
      <c r="U160" s="52" t="str">
        <f>'Leaderboard Round 1'!U160</f>
        <v/>
      </c>
      <c r="V160" s="52" t="str">
        <f>'Leaderboard Round 1'!V160</f>
        <v/>
      </c>
      <c r="W160" s="52" t="str">
        <f>'Leaderboard Round 1'!W160</f>
        <v/>
      </c>
      <c r="AA160" s="51" t="str">
        <f t="shared" si="1"/>
        <v/>
      </c>
      <c r="AB160" s="51" t="str">
        <f t="shared" si="2"/>
        <v/>
      </c>
    </row>
    <row r="161">
      <c r="A161" s="54" t="str">
        <f>'Leaderboard Round 1'!A161</f>
        <v/>
      </c>
      <c r="B161" s="52" t="str">
        <f>'Leaderboard Round 1'!B161</f>
        <v/>
      </c>
      <c r="C161" s="52" t="str">
        <f>'Leaderboard Round 1'!C161</f>
        <v/>
      </c>
      <c r="D161" s="52" t="str">
        <f>'Leaderboard Round 1'!D161</f>
        <v/>
      </c>
      <c r="E161" s="52" t="str">
        <f>'Leaderboard Round 1'!E161</f>
        <v/>
      </c>
      <c r="F161" s="52" t="str">
        <f>'Leaderboard Round 1'!F161</f>
        <v/>
      </c>
      <c r="G161" s="52" t="str">
        <f>'Leaderboard Round 1'!G161</f>
        <v/>
      </c>
      <c r="H161" s="52" t="str">
        <f>'Leaderboard Round 1'!H161</f>
        <v/>
      </c>
      <c r="I161" s="52" t="str">
        <f>'Leaderboard Round 1'!I161</f>
        <v/>
      </c>
      <c r="J161" s="52" t="str">
        <f>'Leaderboard Round 1'!J161</f>
        <v/>
      </c>
      <c r="K161" s="52" t="str">
        <f>'Leaderboard Round 1'!K161</f>
        <v/>
      </c>
      <c r="L161" s="52" t="str">
        <f>'Leaderboard Round 1'!L161</f>
        <v/>
      </c>
      <c r="M161" s="52" t="str">
        <f>'Leaderboard Round 1'!M161</f>
        <v/>
      </c>
      <c r="N161" s="52" t="str">
        <f>'Leaderboard Round 1'!N161</f>
        <v/>
      </c>
      <c r="O161" s="52" t="str">
        <f>'Leaderboard Round 1'!O161</f>
        <v/>
      </c>
      <c r="P161" s="52" t="str">
        <f>'Leaderboard Round 1'!P161</f>
        <v/>
      </c>
      <c r="Q161" s="52" t="str">
        <f>'Leaderboard Round 1'!Q161</f>
        <v/>
      </c>
      <c r="R161" s="52" t="str">
        <f>'Leaderboard Round 1'!R161</f>
        <v/>
      </c>
      <c r="S161" s="52" t="str">
        <f>'Leaderboard Round 1'!S161</f>
        <v/>
      </c>
      <c r="T161" s="52" t="str">
        <f>'Leaderboard Round 1'!T161</f>
        <v/>
      </c>
      <c r="U161" s="52" t="str">
        <f>'Leaderboard Round 1'!U161</f>
        <v/>
      </c>
      <c r="V161" s="52" t="str">
        <f>'Leaderboard Round 1'!V161</f>
        <v/>
      </c>
      <c r="W161" s="52" t="str">
        <f>'Leaderboard Round 1'!W161</f>
        <v/>
      </c>
      <c r="AA161" s="51" t="str">
        <f t="shared" si="1"/>
        <v/>
      </c>
      <c r="AB161" s="51" t="str">
        <f t="shared" si="2"/>
        <v/>
      </c>
    </row>
    <row r="162">
      <c r="A162" s="54" t="str">
        <f>'Leaderboard Round 1'!A162</f>
        <v/>
      </c>
      <c r="B162" s="52" t="str">
        <f>'Leaderboard Round 1'!B162</f>
        <v/>
      </c>
      <c r="C162" s="52" t="str">
        <f>'Leaderboard Round 1'!C162</f>
        <v/>
      </c>
      <c r="D162" s="52" t="str">
        <f>'Leaderboard Round 1'!D162</f>
        <v/>
      </c>
      <c r="E162" s="52" t="str">
        <f>'Leaderboard Round 1'!E162</f>
        <v/>
      </c>
      <c r="F162" s="52" t="str">
        <f>'Leaderboard Round 1'!F162</f>
        <v/>
      </c>
      <c r="G162" s="52" t="str">
        <f>'Leaderboard Round 1'!G162</f>
        <v/>
      </c>
      <c r="H162" s="52" t="str">
        <f>'Leaderboard Round 1'!H162</f>
        <v/>
      </c>
      <c r="I162" s="52" t="str">
        <f>'Leaderboard Round 1'!I162</f>
        <v/>
      </c>
      <c r="J162" s="52" t="str">
        <f>'Leaderboard Round 1'!J162</f>
        <v/>
      </c>
      <c r="K162" s="52" t="str">
        <f>'Leaderboard Round 1'!K162</f>
        <v/>
      </c>
      <c r="L162" s="52" t="str">
        <f>'Leaderboard Round 1'!L162</f>
        <v/>
      </c>
      <c r="M162" s="52" t="str">
        <f>'Leaderboard Round 1'!M162</f>
        <v/>
      </c>
      <c r="N162" s="52" t="str">
        <f>'Leaderboard Round 1'!N162</f>
        <v/>
      </c>
      <c r="O162" s="52" t="str">
        <f>'Leaderboard Round 1'!O162</f>
        <v/>
      </c>
      <c r="P162" s="52" t="str">
        <f>'Leaderboard Round 1'!P162</f>
        <v/>
      </c>
      <c r="Q162" s="52" t="str">
        <f>'Leaderboard Round 1'!Q162</f>
        <v/>
      </c>
      <c r="R162" s="52" t="str">
        <f>'Leaderboard Round 1'!R162</f>
        <v/>
      </c>
      <c r="S162" s="52" t="str">
        <f>'Leaderboard Round 1'!S162</f>
        <v/>
      </c>
      <c r="T162" s="52" t="str">
        <f>'Leaderboard Round 1'!T162</f>
        <v/>
      </c>
      <c r="U162" s="52" t="str">
        <f>'Leaderboard Round 1'!U162</f>
        <v/>
      </c>
      <c r="V162" s="52" t="str">
        <f>'Leaderboard Round 1'!V162</f>
        <v/>
      </c>
      <c r="W162" s="52" t="str">
        <f>'Leaderboard Round 1'!W162</f>
        <v/>
      </c>
      <c r="AA162" s="51" t="str">
        <f t="shared" si="1"/>
        <v/>
      </c>
      <c r="AB162" s="51" t="str">
        <f t="shared" si="2"/>
        <v/>
      </c>
    </row>
    <row r="163">
      <c r="A163" s="54" t="str">
        <f>'Leaderboard Round 1'!A163</f>
        <v/>
      </c>
      <c r="B163" s="52" t="str">
        <f>'Leaderboard Round 1'!B163</f>
        <v/>
      </c>
      <c r="C163" s="52" t="str">
        <f>'Leaderboard Round 1'!C163</f>
        <v/>
      </c>
      <c r="D163" s="52" t="str">
        <f>'Leaderboard Round 1'!D163</f>
        <v/>
      </c>
      <c r="E163" s="52" t="str">
        <f>'Leaderboard Round 1'!E163</f>
        <v/>
      </c>
      <c r="F163" s="52" t="str">
        <f>'Leaderboard Round 1'!F163</f>
        <v/>
      </c>
      <c r="G163" s="52" t="str">
        <f>'Leaderboard Round 1'!G163</f>
        <v/>
      </c>
      <c r="H163" s="52" t="str">
        <f>'Leaderboard Round 1'!H163</f>
        <v/>
      </c>
      <c r="I163" s="52" t="str">
        <f>'Leaderboard Round 1'!I163</f>
        <v/>
      </c>
      <c r="J163" s="52" t="str">
        <f>'Leaderboard Round 1'!J163</f>
        <v/>
      </c>
      <c r="K163" s="52" t="str">
        <f>'Leaderboard Round 1'!K163</f>
        <v/>
      </c>
      <c r="L163" s="52" t="str">
        <f>'Leaderboard Round 1'!L163</f>
        <v/>
      </c>
      <c r="M163" s="52" t="str">
        <f>'Leaderboard Round 1'!M163</f>
        <v/>
      </c>
      <c r="N163" s="52" t="str">
        <f>'Leaderboard Round 1'!N163</f>
        <v/>
      </c>
      <c r="O163" s="52" t="str">
        <f>'Leaderboard Round 1'!O163</f>
        <v/>
      </c>
      <c r="P163" s="52" t="str">
        <f>'Leaderboard Round 1'!P163</f>
        <v/>
      </c>
      <c r="Q163" s="52" t="str">
        <f>'Leaderboard Round 1'!Q163</f>
        <v/>
      </c>
      <c r="R163" s="52" t="str">
        <f>'Leaderboard Round 1'!R163</f>
        <v/>
      </c>
      <c r="S163" s="52" t="str">
        <f>'Leaderboard Round 1'!S163</f>
        <v/>
      </c>
      <c r="T163" s="52" t="str">
        <f>'Leaderboard Round 1'!T163</f>
        <v/>
      </c>
      <c r="U163" s="52" t="str">
        <f>'Leaderboard Round 1'!U163</f>
        <v/>
      </c>
      <c r="V163" s="52" t="str">
        <f>'Leaderboard Round 1'!V163</f>
        <v/>
      </c>
      <c r="W163" s="52" t="str">
        <f>'Leaderboard Round 1'!W163</f>
        <v/>
      </c>
      <c r="AA163" s="51" t="str">
        <f t="shared" si="1"/>
        <v/>
      </c>
      <c r="AB163" s="51" t="str">
        <f t="shared" si="2"/>
        <v/>
      </c>
    </row>
    <row r="164">
      <c r="A164" s="54" t="str">
        <f>'Leaderboard Round 1'!A164</f>
        <v/>
      </c>
      <c r="B164" s="52" t="str">
        <f>'Leaderboard Round 1'!B164</f>
        <v/>
      </c>
      <c r="C164" s="52" t="str">
        <f>'Leaderboard Round 1'!C164</f>
        <v/>
      </c>
      <c r="D164" s="52" t="str">
        <f>'Leaderboard Round 1'!D164</f>
        <v/>
      </c>
      <c r="E164" s="52" t="str">
        <f>'Leaderboard Round 1'!E164</f>
        <v/>
      </c>
      <c r="F164" s="52" t="str">
        <f>'Leaderboard Round 1'!F164</f>
        <v/>
      </c>
      <c r="G164" s="52" t="str">
        <f>'Leaderboard Round 1'!G164</f>
        <v/>
      </c>
      <c r="H164" s="52" t="str">
        <f>'Leaderboard Round 1'!H164</f>
        <v/>
      </c>
      <c r="I164" s="52" t="str">
        <f>'Leaderboard Round 1'!I164</f>
        <v/>
      </c>
      <c r="J164" s="52" t="str">
        <f>'Leaderboard Round 1'!J164</f>
        <v/>
      </c>
      <c r="K164" s="52" t="str">
        <f>'Leaderboard Round 1'!K164</f>
        <v/>
      </c>
      <c r="L164" s="52" t="str">
        <f>'Leaderboard Round 1'!L164</f>
        <v/>
      </c>
      <c r="M164" s="52" t="str">
        <f>'Leaderboard Round 1'!M164</f>
        <v/>
      </c>
      <c r="N164" s="52" t="str">
        <f>'Leaderboard Round 1'!N164</f>
        <v/>
      </c>
      <c r="O164" s="52" t="str">
        <f>'Leaderboard Round 1'!O164</f>
        <v/>
      </c>
      <c r="P164" s="52" t="str">
        <f>'Leaderboard Round 1'!P164</f>
        <v/>
      </c>
      <c r="Q164" s="52" t="str">
        <f>'Leaderboard Round 1'!Q164</f>
        <v/>
      </c>
      <c r="R164" s="52" t="str">
        <f>'Leaderboard Round 1'!R164</f>
        <v/>
      </c>
      <c r="S164" s="52" t="str">
        <f>'Leaderboard Round 1'!S164</f>
        <v/>
      </c>
      <c r="T164" s="52" t="str">
        <f>'Leaderboard Round 1'!T164</f>
        <v/>
      </c>
      <c r="U164" s="52" t="str">
        <f>'Leaderboard Round 1'!U164</f>
        <v/>
      </c>
      <c r="V164" s="52" t="str">
        <f>'Leaderboard Round 1'!V164</f>
        <v/>
      </c>
      <c r="W164" s="52" t="str">
        <f>'Leaderboard Round 1'!W164</f>
        <v/>
      </c>
      <c r="AA164" s="51" t="str">
        <f t="shared" si="1"/>
        <v/>
      </c>
      <c r="AB164" s="51" t="str">
        <f t="shared" si="2"/>
        <v/>
      </c>
    </row>
    <row r="165">
      <c r="A165" s="54" t="str">
        <f>'Leaderboard Round 1'!A165</f>
        <v/>
      </c>
      <c r="B165" s="52" t="str">
        <f>'Leaderboard Round 1'!B165</f>
        <v/>
      </c>
      <c r="C165" s="52" t="str">
        <f>'Leaderboard Round 1'!C165</f>
        <v/>
      </c>
      <c r="D165" s="52" t="str">
        <f>'Leaderboard Round 1'!D165</f>
        <v/>
      </c>
      <c r="E165" s="52" t="str">
        <f>'Leaderboard Round 1'!E165</f>
        <v/>
      </c>
      <c r="F165" s="52" t="str">
        <f>'Leaderboard Round 1'!F165</f>
        <v/>
      </c>
      <c r="G165" s="52" t="str">
        <f>'Leaderboard Round 1'!G165</f>
        <v/>
      </c>
      <c r="H165" s="52" t="str">
        <f>'Leaderboard Round 1'!H165</f>
        <v/>
      </c>
      <c r="I165" s="52" t="str">
        <f>'Leaderboard Round 1'!I165</f>
        <v/>
      </c>
      <c r="J165" s="52" t="str">
        <f>'Leaderboard Round 1'!J165</f>
        <v/>
      </c>
      <c r="K165" s="52" t="str">
        <f>'Leaderboard Round 1'!K165</f>
        <v/>
      </c>
      <c r="L165" s="52" t="str">
        <f>'Leaderboard Round 1'!L165</f>
        <v/>
      </c>
      <c r="M165" s="52" t="str">
        <f>'Leaderboard Round 1'!M165</f>
        <v/>
      </c>
      <c r="N165" s="52" t="str">
        <f>'Leaderboard Round 1'!N165</f>
        <v/>
      </c>
      <c r="O165" s="52" t="str">
        <f>'Leaderboard Round 1'!O165</f>
        <v/>
      </c>
      <c r="P165" s="52" t="str">
        <f>'Leaderboard Round 1'!P165</f>
        <v/>
      </c>
      <c r="Q165" s="52" t="str">
        <f>'Leaderboard Round 1'!Q165</f>
        <v/>
      </c>
      <c r="R165" s="52" t="str">
        <f>'Leaderboard Round 1'!R165</f>
        <v/>
      </c>
      <c r="S165" s="52" t="str">
        <f>'Leaderboard Round 1'!S165</f>
        <v/>
      </c>
      <c r="T165" s="52" t="str">
        <f>'Leaderboard Round 1'!T165</f>
        <v/>
      </c>
      <c r="U165" s="52" t="str">
        <f>'Leaderboard Round 1'!U165</f>
        <v/>
      </c>
      <c r="V165" s="52" t="str">
        <f>'Leaderboard Round 1'!V165</f>
        <v/>
      </c>
      <c r="W165" s="52" t="str">
        <f>'Leaderboard Round 1'!W165</f>
        <v/>
      </c>
      <c r="AA165" s="51" t="str">
        <f t="shared" si="1"/>
        <v/>
      </c>
      <c r="AB165" s="51" t="str">
        <f t="shared" si="2"/>
        <v/>
      </c>
    </row>
    <row r="166">
      <c r="A166" s="54" t="str">
        <f>'Leaderboard Round 1'!A166</f>
        <v/>
      </c>
      <c r="B166" s="52" t="str">
        <f>'Leaderboard Round 1'!B166</f>
        <v/>
      </c>
      <c r="C166" s="52" t="str">
        <f>'Leaderboard Round 1'!C166</f>
        <v/>
      </c>
      <c r="D166" s="52" t="str">
        <f>'Leaderboard Round 1'!D166</f>
        <v/>
      </c>
      <c r="E166" s="52" t="str">
        <f>'Leaderboard Round 1'!E166</f>
        <v/>
      </c>
      <c r="F166" s="52" t="str">
        <f>'Leaderboard Round 1'!F166</f>
        <v/>
      </c>
      <c r="G166" s="52" t="str">
        <f>'Leaderboard Round 1'!G166</f>
        <v/>
      </c>
      <c r="H166" s="52" t="str">
        <f>'Leaderboard Round 1'!H166</f>
        <v/>
      </c>
      <c r="I166" s="52" t="str">
        <f>'Leaderboard Round 1'!I166</f>
        <v/>
      </c>
      <c r="J166" s="52" t="str">
        <f>'Leaderboard Round 1'!J166</f>
        <v/>
      </c>
      <c r="K166" s="52" t="str">
        <f>'Leaderboard Round 1'!K166</f>
        <v/>
      </c>
      <c r="L166" s="52" t="str">
        <f>'Leaderboard Round 1'!L166</f>
        <v/>
      </c>
      <c r="M166" s="52" t="str">
        <f>'Leaderboard Round 1'!M166</f>
        <v/>
      </c>
      <c r="N166" s="52" t="str">
        <f>'Leaderboard Round 1'!N166</f>
        <v/>
      </c>
      <c r="O166" s="52" t="str">
        <f>'Leaderboard Round 1'!O166</f>
        <v/>
      </c>
      <c r="P166" s="52" t="str">
        <f>'Leaderboard Round 1'!P166</f>
        <v/>
      </c>
      <c r="Q166" s="52" t="str">
        <f>'Leaderboard Round 1'!Q166</f>
        <v/>
      </c>
      <c r="R166" s="52" t="str">
        <f>'Leaderboard Round 1'!R166</f>
        <v/>
      </c>
      <c r="S166" s="52" t="str">
        <f>'Leaderboard Round 1'!S166</f>
        <v/>
      </c>
      <c r="T166" s="52" t="str">
        <f>'Leaderboard Round 1'!T166</f>
        <v/>
      </c>
      <c r="U166" s="52" t="str">
        <f>'Leaderboard Round 1'!U166</f>
        <v/>
      </c>
      <c r="V166" s="52" t="str">
        <f>'Leaderboard Round 1'!V166</f>
        <v/>
      </c>
      <c r="W166" s="52" t="str">
        <f>'Leaderboard Round 1'!W166</f>
        <v/>
      </c>
      <c r="AA166" s="51" t="str">
        <f t="shared" si="1"/>
        <v/>
      </c>
      <c r="AB166" s="51" t="str">
        <f t="shared" si="2"/>
        <v/>
      </c>
    </row>
    <row r="167">
      <c r="A167" s="54" t="str">
        <f>'Leaderboard Round 1'!A167</f>
        <v/>
      </c>
      <c r="B167" s="52" t="str">
        <f>'Leaderboard Round 1'!B167</f>
        <v/>
      </c>
      <c r="C167" s="52" t="str">
        <f>'Leaderboard Round 1'!C167</f>
        <v/>
      </c>
      <c r="D167" s="52" t="str">
        <f>'Leaderboard Round 1'!D167</f>
        <v/>
      </c>
      <c r="E167" s="52" t="str">
        <f>'Leaderboard Round 1'!E167</f>
        <v/>
      </c>
      <c r="F167" s="52" t="str">
        <f>'Leaderboard Round 1'!F167</f>
        <v/>
      </c>
      <c r="G167" s="52" t="str">
        <f>'Leaderboard Round 1'!G167</f>
        <v/>
      </c>
      <c r="H167" s="52" t="str">
        <f>'Leaderboard Round 1'!H167</f>
        <v/>
      </c>
      <c r="I167" s="52" t="str">
        <f>'Leaderboard Round 1'!I167</f>
        <v/>
      </c>
      <c r="J167" s="52" t="str">
        <f>'Leaderboard Round 1'!J167</f>
        <v/>
      </c>
      <c r="K167" s="52" t="str">
        <f>'Leaderboard Round 1'!K167</f>
        <v/>
      </c>
      <c r="L167" s="52" t="str">
        <f>'Leaderboard Round 1'!L167</f>
        <v/>
      </c>
      <c r="M167" s="52" t="str">
        <f>'Leaderboard Round 1'!M167</f>
        <v/>
      </c>
      <c r="N167" s="52" t="str">
        <f>'Leaderboard Round 1'!N167</f>
        <v/>
      </c>
      <c r="O167" s="52" t="str">
        <f>'Leaderboard Round 1'!O167</f>
        <v/>
      </c>
      <c r="P167" s="52" t="str">
        <f>'Leaderboard Round 1'!P167</f>
        <v/>
      </c>
      <c r="Q167" s="52" t="str">
        <f>'Leaderboard Round 1'!Q167</f>
        <v/>
      </c>
      <c r="R167" s="52" t="str">
        <f>'Leaderboard Round 1'!R167</f>
        <v/>
      </c>
      <c r="S167" s="52" t="str">
        <f>'Leaderboard Round 1'!S167</f>
        <v/>
      </c>
      <c r="T167" s="52" t="str">
        <f>'Leaderboard Round 1'!T167</f>
        <v/>
      </c>
      <c r="U167" s="52" t="str">
        <f>'Leaderboard Round 1'!U167</f>
        <v/>
      </c>
      <c r="V167" s="52" t="str">
        <f>'Leaderboard Round 1'!V167</f>
        <v/>
      </c>
      <c r="W167" s="52" t="str">
        <f>'Leaderboard Round 1'!W167</f>
        <v/>
      </c>
      <c r="AA167" s="51" t="str">
        <f t="shared" si="1"/>
        <v/>
      </c>
      <c r="AB167" s="51" t="str">
        <f t="shared" si="2"/>
        <v/>
      </c>
    </row>
    <row r="168">
      <c r="A168" s="54" t="str">
        <f>'Leaderboard Round 1'!A168</f>
        <v/>
      </c>
      <c r="B168" s="52" t="str">
        <f>'Leaderboard Round 1'!B168</f>
        <v/>
      </c>
      <c r="C168" s="52" t="str">
        <f>'Leaderboard Round 1'!C168</f>
        <v/>
      </c>
      <c r="D168" s="52" t="str">
        <f>'Leaderboard Round 1'!D168</f>
        <v/>
      </c>
      <c r="E168" s="52" t="str">
        <f>'Leaderboard Round 1'!E168</f>
        <v/>
      </c>
      <c r="F168" s="52" t="str">
        <f>'Leaderboard Round 1'!F168</f>
        <v/>
      </c>
      <c r="G168" s="52" t="str">
        <f>'Leaderboard Round 1'!G168</f>
        <v/>
      </c>
      <c r="H168" s="52" t="str">
        <f>'Leaderboard Round 1'!H168</f>
        <v/>
      </c>
      <c r="I168" s="52" t="str">
        <f>'Leaderboard Round 1'!I168</f>
        <v/>
      </c>
      <c r="J168" s="52" t="str">
        <f>'Leaderboard Round 1'!J168</f>
        <v/>
      </c>
      <c r="K168" s="52" t="str">
        <f>'Leaderboard Round 1'!K168</f>
        <v/>
      </c>
      <c r="L168" s="52" t="str">
        <f>'Leaderboard Round 1'!L168</f>
        <v/>
      </c>
      <c r="M168" s="52" t="str">
        <f>'Leaderboard Round 1'!M168</f>
        <v/>
      </c>
      <c r="N168" s="52" t="str">
        <f>'Leaderboard Round 1'!N168</f>
        <v/>
      </c>
      <c r="O168" s="52" t="str">
        <f>'Leaderboard Round 1'!O168</f>
        <v/>
      </c>
      <c r="P168" s="52" t="str">
        <f>'Leaderboard Round 1'!P168</f>
        <v/>
      </c>
      <c r="Q168" s="52" t="str">
        <f>'Leaderboard Round 1'!Q168</f>
        <v/>
      </c>
      <c r="R168" s="52" t="str">
        <f>'Leaderboard Round 1'!R168</f>
        <v/>
      </c>
      <c r="S168" s="52" t="str">
        <f>'Leaderboard Round 1'!S168</f>
        <v/>
      </c>
      <c r="T168" s="52" t="str">
        <f>'Leaderboard Round 1'!T168</f>
        <v/>
      </c>
      <c r="U168" s="52" t="str">
        <f>'Leaderboard Round 1'!U168</f>
        <v/>
      </c>
      <c r="V168" s="52" t="str">
        <f>'Leaderboard Round 1'!V168</f>
        <v/>
      </c>
      <c r="W168" s="52" t="str">
        <f>'Leaderboard Round 1'!W168</f>
        <v/>
      </c>
      <c r="AA168" s="51" t="str">
        <f t="shared" si="1"/>
        <v/>
      </c>
      <c r="AB168" s="51" t="str">
        <f t="shared" si="2"/>
        <v/>
      </c>
    </row>
    <row r="169">
      <c r="A169" s="54" t="str">
        <f>'Leaderboard Round 1'!A169</f>
        <v/>
      </c>
      <c r="B169" s="52" t="str">
        <f>'Leaderboard Round 1'!B169</f>
        <v/>
      </c>
      <c r="C169" s="52" t="str">
        <f>'Leaderboard Round 1'!C169</f>
        <v/>
      </c>
      <c r="D169" s="52" t="str">
        <f>'Leaderboard Round 1'!D169</f>
        <v/>
      </c>
      <c r="E169" s="52" t="str">
        <f>'Leaderboard Round 1'!E169</f>
        <v/>
      </c>
      <c r="F169" s="52" t="str">
        <f>'Leaderboard Round 1'!F169</f>
        <v/>
      </c>
      <c r="G169" s="52" t="str">
        <f>'Leaderboard Round 1'!G169</f>
        <v/>
      </c>
      <c r="H169" s="52" t="str">
        <f>'Leaderboard Round 1'!H169</f>
        <v/>
      </c>
      <c r="I169" s="52" t="str">
        <f>'Leaderboard Round 1'!I169</f>
        <v/>
      </c>
      <c r="J169" s="52" t="str">
        <f>'Leaderboard Round 1'!J169</f>
        <v/>
      </c>
      <c r="K169" s="52" t="str">
        <f>'Leaderboard Round 1'!K169</f>
        <v/>
      </c>
      <c r="L169" s="52" t="str">
        <f>'Leaderboard Round 1'!L169</f>
        <v/>
      </c>
      <c r="M169" s="52" t="str">
        <f>'Leaderboard Round 1'!M169</f>
        <v/>
      </c>
      <c r="N169" s="52" t="str">
        <f>'Leaderboard Round 1'!N169</f>
        <v/>
      </c>
      <c r="O169" s="52" t="str">
        <f>'Leaderboard Round 1'!O169</f>
        <v/>
      </c>
      <c r="P169" s="52" t="str">
        <f>'Leaderboard Round 1'!P169</f>
        <v/>
      </c>
      <c r="Q169" s="52" t="str">
        <f>'Leaderboard Round 1'!Q169</f>
        <v/>
      </c>
      <c r="R169" s="52" t="str">
        <f>'Leaderboard Round 1'!R169</f>
        <v/>
      </c>
      <c r="S169" s="52" t="str">
        <f>'Leaderboard Round 1'!S169</f>
        <v/>
      </c>
      <c r="T169" s="52" t="str">
        <f>'Leaderboard Round 1'!T169</f>
        <v/>
      </c>
      <c r="U169" s="52" t="str">
        <f>'Leaderboard Round 1'!U169</f>
        <v/>
      </c>
      <c r="V169" s="52" t="str">
        <f>'Leaderboard Round 1'!V169</f>
        <v/>
      </c>
      <c r="W169" s="52" t="str">
        <f>'Leaderboard Round 1'!W169</f>
        <v/>
      </c>
      <c r="AA169" s="51" t="str">
        <f t="shared" si="1"/>
        <v/>
      </c>
      <c r="AB169" s="51" t="str">
        <f t="shared" si="2"/>
        <v/>
      </c>
    </row>
    <row r="170">
      <c r="A170" s="54" t="str">
        <f>'Leaderboard Round 1'!A170</f>
        <v/>
      </c>
      <c r="B170" s="52" t="str">
        <f>'Leaderboard Round 1'!B170</f>
        <v/>
      </c>
      <c r="C170" s="52" t="str">
        <f>'Leaderboard Round 1'!C170</f>
        <v/>
      </c>
      <c r="D170" s="52" t="str">
        <f>'Leaderboard Round 1'!D170</f>
        <v/>
      </c>
      <c r="E170" s="52" t="str">
        <f>'Leaderboard Round 1'!E170</f>
        <v/>
      </c>
      <c r="F170" s="52" t="str">
        <f>'Leaderboard Round 1'!F170</f>
        <v/>
      </c>
      <c r="G170" s="52" t="str">
        <f>'Leaderboard Round 1'!G170</f>
        <v/>
      </c>
      <c r="H170" s="52" t="str">
        <f>'Leaderboard Round 1'!H170</f>
        <v/>
      </c>
      <c r="I170" s="52" t="str">
        <f>'Leaderboard Round 1'!I170</f>
        <v/>
      </c>
      <c r="J170" s="52" t="str">
        <f>'Leaderboard Round 1'!J170</f>
        <v/>
      </c>
      <c r="K170" s="52" t="str">
        <f>'Leaderboard Round 1'!K170</f>
        <v/>
      </c>
      <c r="L170" s="52" t="str">
        <f>'Leaderboard Round 1'!L170</f>
        <v/>
      </c>
      <c r="M170" s="52" t="str">
        <f>'Leaderboard Round 1'!M170</f>
        <v/>
      </c>
      <c r="N170" s="52" t="str">
        <f>'Leaderboard Round 1'!N170</f>
        <v/>
      </c>
      <c r="O170" s="52" t="str">
        <f>'Leaderboard Round 1'!O170</f>
        <v/>
      </c>
      <c r="P170" s="52" t="str">
        <f>'Leaderboard Round 1'!P170</f>
        <v/>
      </c>
      <c r="Q170" s="52" t="str">
        <f>'Leaderboard Round 1'!Q170</f>
        <v/>
      </c>
      <c r="R170" s="52" t="str">
        <f>'Leaderboard Round 1'!R170</f>
        <v/>
      </c>
      <c r="S170" s="52" t="str">
        <f>'Leaderboard Round 1'!S170</f>
        <v/>
      </c>
      <c r="T170" s="52" t="str">
        <f>'Leaderboard Round 1'!T170</f>
        <v/>
      </c>
      <c r="U170" s="52" t="str">
        <f>'Leaderboard Round 1'!U170</f>
        <v/>
      </c>
      <c r="V170" s="52" t="str">
        <f>'Leaderboard Round 1'!V170</f>
        <v/>
      </c>
      <c r="W170" s="52" t="str">
        <f>'Leaderboard Round 1'!W170</f>
        <v/>
      </c>
      <c r="AA170" s="51" t="str">
        <f t="shared" si="1"/>
        <v/>
      </c>
      <c r="AB170" s="51" t="str">
        <f t="shared" si="2"/>
        <v/>
      </c>
    </row>
    <row r="171">
      <c r="A171" s="54" t="str">
        <f>'Leaderboard Round 1'!A171</f>
        <v/>
      </c>
      <c r="B171" s="52" t="str">
        <f>'Leaderboard Round 1'!B171</f>
        <v/>
      </c>
      <c r="C171" s="52" t="str">
        <f>'Leaderboard Round 1'!C171</f>
        <v/>
      </c>
      <c r="D171" s="52" t="str">
        <f>'Leaderboard Round 1'!D171</f>
        <v/>
      </c>
      <c r="E171" s="52" t="str">
        <f>'Leaderboard Round 1'!E171</f>
        <v/>
      </c>
      <c r="F171" s="52" t="str">
        <f>'Leaderboard Round 1'!F171</f>
        <v/>
      </c>
      <c r="G171" s="52" t="str">
        <f>'Leaderboard Round 1'!G171</f>
        <v/>
      </c>
      <c r="H171" s="52" t="str">
        <f>'Leaderboard Round 1'!H171</f>
        <v/>
      </c>
      <c r="I171" s="52" t="str">
        <f>'Leaderboard Round 1'!I171</f>
        <v/>
      </c>
      <c r="J171" s="52" t="str">
        <f>'Leaderboard Round 1'!J171</f>
        <v/>
      </c>
      <c r="K171" s="52" t="str">
        <f>'Leaderboard Round 1'!K171</f>
        <v/>
      </c>
      <c r="L171" s="52" t="str">
        <f>'Leaderboard Round 1'!L171</f>
        <v/>
      </c>
      <c r="M171" s="52" t="str">
        <f>'Leaderboard Round 1'!M171</f>
        <v/>
      </c>
      <c r="N171" s="52" t="str">
        <f>'Leaderboard Round 1'!N171</f>
        <v/>
      </c>
      <c r="O171" s="52" t="str">
        <f>'Leaderboard Round 1'!O171</f>
        <v/>
      </c>
      <c r="P171" s="52" t="str">
        <f>'Leaderboard Round 1'!P171</f>
        <v/>
      </c>
      <c r="Q171" s="52" t="str">
        <f>'Leaderboard Round 1'!Q171</f>
        <v/>
      </c>
      <c r="R171" s="52" t="str">
        <f>'Leaderboard Round 1'!R171</f>
        <v/>
      </c>
      <c r="S171" s="52" t="str">
        <f>'Leaderboard Round 1'!S171</f>
        <v/>
      </c>
      <c r="T171" s="52" t="str">
        <f>'Leaderboard Round 1'!T171</f>
        <v/>
      </c>
      <c r="U171" s="52" t="str">
        <f>'Leaderboard Round 1'!U171</f>
        <v/>
      </c>
      <c r="V171" s="52" t="str">
        <f>'Leaderboard Round 1'!V171</f>
        <v/>
      </c>
      <c r="W171" s="52" t="str">
        <f>'Leaderboard Round 1'!W171</f>
        <v/>
      </c>
      <c r="AA171" s="51" t="str">
        <f t="shared" si="1"/>
        <v/>
      </c>
      <c r="AB171" s="51" t="str">
        <f t="shared" si="2"/>
        <v/>
      </c>
    </row>
    <row r="172">
      <c r="A172" s="54" t="str">
        <f>'Leaderboard Round 1'!A172</f>
        <v/>
      </c>
      <c r="B172" s="52" t="str">
        <f>'Leaderboard Round 1'!B172</f>
        <v/>
      </c>
      <c r="C172" s="52" t="str">
        <f>'Leaderboard Round 1'!C172</f>
        <v/>
      </c>
      <c r="D172" s="52" t="str">
        <f>'Leaderboard Round 1'!D172</f>
        <v/>
      </c>
      <c r="E172" s="52" t="str">
        <f>'Leaderboard Round 1'!E172</f>
        <v/>
      </c>
      <c r="F172" s="52" t="str">
        <f>'Leaderboard Round 1'!F172</f>
        <v/>
      </c>
      <c r="G172" s="52" t="str">
        <f>'Leaderboard Round 1'!G172</f>
        <v/>
      </c>
      <c r="H172" s="52" t="str">
        <f>'Leaderboard Round 1'!H172</f>
        <v/>
      </c>
      <c r="I172" s="52" t="str">
        <f>'Leaderboard Round 1'!I172</f>
        <v/>
      </c>
      <c r="J172" s="52" t="str">
        <f>'Leaderboard Round 1'!J172</f>
        <v/>
      </c>
      <c r="K172" s="52" t="str">
        <f>'Leaderboard Round 1'!K172</f>
        <v/>
      </c>
      <c r="L172" s="52" t="str">
        <f>'Leaderboard Round 1'!L172</f>
        <v/>
      </c>
      <c r="M172" s="52" t="str">
        <f>'Leaderboard Round 1'!M172</f>
        <v/>
      </c>
      <c r="N172" s="52" t="str">
        <f>'Leaderboard Round 1'!N172</f>
        <v/>
      </c>
      <c r="O172" s="52" t="str">
        <f>'Leaderboard Round 1'!O172</f>
        <v/>
      </c>
      <c r="P172" s="52" t="str">
        <f>'Leaderboard Round 1'!P172</f>
        <v/>
      </c>
      <c r="Q172" s="52" t="str">
        <f>'Leaderboard Round 1'!Q172</f>
        <v/>
      </c>
      <c r="R172" s="52" t="str">
        <f>'Leaderboard Round 1'!R172</f>
        <v/>
      </c>
      <c r="S172" s="52" t="str">
        <f>'Leaderboard Round 1'!S172</f>
        <v/>
      </c>
      <c r="T172" s="52" t="str">
        <f>'Leaderboard Round 1'!T172</f>
        <v/>
      </c>
      <c r="U172" s="52" t="str">
        <f>'Leaderboard Round 1'!U172</f>
        <v/>
      </c>
      <c r="V172" s="52" t="str">
        <f>'Leaderboard Round 1'!V172</f>
        <v/>
      </c>
      <c r="W172" s="52" t="str">
        <f>'Leaderboard Round 1'!W172</f>
        <v/>
      </c>
      <c r="AA172" s="51" t="str">
        <f t="shared" si="1"/>
        <v/>
      </c>
      <c r="AB172" s="51" t="str">
        <f t="shared" si="2"/>
        <v/>
      </c>
    </row>
    <row r="173">
      <c r="A173" s="54" t="str">
        <f>'Leaderboard Round 1'!A173</f>
        <v/>
      </c>
      <c r="B173" s="52" t="str">
        <f>'Leaderboard Round 1'!B173</f>
        <v/>
      </c>
      <c r="C173" s="52" t="str">
        <f>'Leaderboard Round 1'!C173</f>
        <v/>
      </c>
      <c r="D173" s="52" t="str">
        <f>'Leaderboard Round 1'!D173</f>
        <v/>
      </c>
      <c r="E173" s="52" t="str">
        <f>'Leaderboard Round 1'!E173</f>
        <v/>
      </c>
      <c r="F173" s="52" t="str">
        <f>'Leaderboard Round 1'!F173</f>
        <v/>
      </c>
      <c r="G173" s="52" t="str">
        <f>'Leaderboard Round 1'!G173</f>
        <v/>
      </c>
      <c r="H173" s="52" t="str">
        <f>'Leaderboard Round 1'!H173</f>
        <v/>
      </c>
      <c r="I173" s="52" t="str">
        <f>'Leaderboard Round 1'!I173</f>
        <v/>
      </c>
      <c r="J173" s="52" t="str">
        <f>'Leaderboard Round 1'!J173</f>
        <v/>
      </c>
      <c r="K173" s="52" t="str">
        <f>'Leaderboard Round 1'!K173</f>
        <v/>
      </c>
      <c r="L173" s="52" t="str">
        <f>'Leaderboard Round 1'!L173</f>
        <v/>
      </c>
      <c r="M173" s="52" t="str">
        <f>'Leaderboard Round 1'!M173</f>
        <v/>
      </c>
      <c r="N173" s="52" t="str">
        <f>'Leaderboard Round 1'!N173</f>
        <v/>
      </c>
      <c r="O173" s="52" t="str">
        <f>'Leaderboard Round 1'!O173</f>
        <v/>
      </c>
      <c r="P173" s="52" t="str">
        <f>'Leaderboard Round 1'!P173</f>
        <v/>
      </c>
      <c r="Q173" s="52" t="str">
        <f>'Leaderboard Round 1'!Q173</f>
        <v/>
      </c>
      <c r="R173" s="52" t="str">
        <f>'Leaderboard Round 1'!R173</f>
        <v/>
      </c>
      <c r="S173" s="52" t="str">
        <f>'Leaderboard Round 1'!S173</f>
        <v/>
      </c>
      <c r="T173" s="52" t="str">
        <f>'Leaderboard Round 1'!T173</f>
        <v/>
      </c>
      <c r="U173" s="52" t="str">
        <f>'Leaderboard Round 1'!U173</f>
        <v/>
      </c>
      <c r="V173" s="52" t="str">
        <f>'Leaderboard Round 1'!V173</f>
        <v/>
      </c>
      <c r="W173" s="52" t="str">
        <f>'Leaderboard Round 1'!W173</f>
        <v/>
      </c>
      <c r="AA173" s="51" t="str">
        <f t="shared" si="1"/>
        <v/>
      </c>
      <c r="AB173" s="51" t="str">
        <f t="shared" si="2"/>
        <v/>
      </c>
    </row>
    <row r="174">
      <c r="A174" s="54" t="str">
        <f>'Leaderboard Round 1'!A174</f>
        <v/>
      </c>
      <c r="B174" s="52" t="str">
        <f>'Leaderboard Round 1'!B174</f>
        <v/>
      </c>
      <c r="C174" s="52" t="str">
        <f>'Leaderboard Round 1'!C174</f>
        <v/>
      </c>
      <c r="D174" s="52" t="str">
        <f>'Leaderboard Round 1'!D174</f>
        <v/>
      </c>
      <c r="E174" s="52" t="str">
        <f>'Leaderboard Round 1'!E174</f>
        <v/>
      </c>
      <c r="F174" s="52" t="str">
        <f>'Leaderboard Round 1'!F174</f>
        <v/>
      </c>
      <c r="G174" s="52" t="str">
        <f>'Leaderboard Round 1'!G174</f>
        <v/>
      </c>
      <c r="H174" s="52" t="str">
        <f>'Leaderboard Round 1'!H174</f>
        <v/>
      </c>
      <c r="I174" s="52" t="str">
        <f>'Leaderboard Round 1'!I174</f>
        <v/>
      </c>
      <c r="J174" s="52" t="str">
        <f>'Leaderboard Round 1'!J174</f>
        <v/>
      </c>
      <c r="K174" s="52" t="str">
        <f>'Leaderboard Round 1'!K174</f>
        <v/>
      </c>
      <c r="L174" s="52" t="str">
        <f>'Leaderboard Round 1'!L174</f>
        <v/>
      </c>
      <c r="M174" s="52" t="str">
        <f>'Leaderboard Round 1'!M174</f>
        <v/>
      </c>
      <c r="N174" s="52" t="str">
        <f>'Leaderboard Round 1'!N174</f>
        <v/>
      </c>
      <c r="O174" s="52" t="str">
        <f>'Leaderboard Round 1'!O174</f>
        <v/>
      </c>
      <c r="P174" s="52" t="str">
        <f>'Leaderboard Round 1'!P174</f>
        <v/>
      </c>
      <c r="Q174" s="52" t="str">
        <f>'Leaderboard Round 1'!Q174</f>
        <v/>
      </c>
      <c r="R174" s="52" t="str">
        <f>'Leaderboard Round 1'!R174</f>
        <v/>
      </c>
      <c r="S174" s="52" t="str">
        <f>'Leaderboard Round 1'!S174</f>
        <v/>
      </c>
      <c r="T174" s="52" t="str">
        <f>'Leaderboard Round 1'!T174</f>
        <v/>
      </c>
      <c r="U174" s="52" t="str">
        <f>'Leaderboard Round 1'!U174</f>
        <v/>
      </c>
      <c r="V174" s="52" t="str">
        <f>'Leaderboard Round 1'!V174</f>
        <v/>
      </c>
      <c r="W174" s="52" t="str">
        <f>'Leaderboard Round 1'!W174</f>
        <v/>
      </c>
      <c r="AA174" s="51" t="str">
        <f t="shared" si="1"/>
        <v/>
      </c>
      <c r="AB174" s="51" t="str">
        <f t="shared" si="2"/>
        <v/>
      </c>
    </row>
    <row r="175">
      <c r="A175" s="54" t="str">
        <f>'Leaderboard Round 1'!A175</f>
        <v/>
      </c>
      <c r="B175" s="52" t="str">
        <f>'Leaderboard Round 1'!B175</f>
        <v/>
      </c>
      <c r="C175" s="52" t="str">
        <f>'Leaderboard Round 1'!C175</f>
        <v/>
      </c>
      <c r="D175" s="52" t="str">
        <f>'Leaderboard Round 1'!D175</f>
        <v/>
      </c>
      <c r="E175" s="52" t="str">
        <f>'Leaderboard Round 1'!E175</f>
        <v/>
      </c>
      <c r="F175" s="52" t="str">
        <f>'Leaderboard Round 1'!F175</f>
        <v/>
      </c>
      <c r="G175" s="52" t="str">
        <f>'Leaderboard Round 1'!G175</f>
        <v/>
      </c>
      <c r="H175" s="52" t="str">
        <f>'Leaderboard Round 1'!H175</f>
        <v/>
      </c>
      <c r="I175" s="52" t="str">
        <f>'Leaderboard Round 1'!I175</f>
        <v/>
      </c>
      <c r="J175" s="52" t="str">
        <f>'Leaderboard Round 1'!J175</f>
        <v/>
      </c>
      <c r="K175" s="52" t="str">
        <f>'Leaderboard Round 1'!K175</f>
        <v/>
      </c>
      <c r="L175" s="52" t="str">
        <f>'Leaderboard Round 1'!L175</f>
        <v/>
      </c>
      <c r="M175" s="52" t="str">
        <f>'Leaderboard Round 1'!M175</f>
        <v/>
      </c>
      <c r="N175" s="52" t="str">
        <f>'Leaderboard Round 1'!N175</f>
        <v/>
      </c>
      <c r="O175" s="52" t="str">
        <f>'Leaderboard Round 1'!O175</f>
        <v/>
      </c>
      <c r="P175" s="52" t="str">
        <f>'Leaderboard Round 1'!P175</f>
        <v/>
      </c>
      <c r="Q175" s="52" t="str">
        <f>'Leaderboard Round 1'!Q175</f>
        <v/>
      </c>
      <c r="R175" s="52" t="str">
        <f>'Leaderboard Round 1'!R175</f>
        <v/>
      </c>
      <c r="S175" s="52" t="str">
        <f>'Leaderboard Round 1'!S175</f>
        <v/>
      </c>
      <c r="T175" s="52" t="str">
        <f>'Leaderboard Round 1'!T175</f>
        <v/>
      </c>
      <c r="U175" s="52" t="str">
        <f>'Leaderboard Round 1'!U175</f>
        <v/>
      </c>
      <c r="V175" s="52" t="str">
        <f>'Leaderboard Round 1'!V175</f>
        <v/>
      </c>
      <c r="W175" s="52" t="str">
        <f>'Leaderboard Round 1'!W175</f>
        <v/>
      </c>
      <c r="AA175" s="51" t="str">
        <f t="shared" si="1"/>
        <v/>
      </c>
      <c r="AB175" s="51" t="str">
        <f t="shared" si="2"/>
        <v/>
      </c>
    </row>
    <row r="176">
      <c r="A176" s="54" t="str">
        <f>'Leaderboard Round 1'!A176</f>
        <v/>
      </c>
      <c r="B176" s="52" t="str">
        <f>'Leaderboard Round 1'!B176</f>
        <v/>
      </c>
      <c r="C176" s="52" t="str">
        <f>'Leaderboard Round 1'!C176</f>
        <v/>
      </c>
      <c r="D176" s="52" t="str">
        <f>'Leaderboard Round 1'!D176</f>
        <v/>
      </c>
      <c r="E176" s="52" t="str">
        <f>'Leaderboard Round 1'!E176</f>
        <v/>
      </c>
      <c r="F176" s="52" t="str">
        <f>'Leaderboard Round 1'!F176</f>
        <v/>
      </c>
      <c r="G176" s="52" t="str">
        <f>'Leaderboard Round 1'!G176</f>
        <v/>
      </c>
      <c r="H176" s="52" t="str">
        <f>'Leaderboard Round 1'!H176</f>
        <v/>
      </c>
      <c r="I176" s="52" t="str">
        <f>'Leaderboard Round 1'!I176</f>
        <v/>
      </c>
      <c r="J176" s="52" t="str">
        <f>'Leaderboard Round 1'!J176</f>
        <v/>
      </c>
      <c r="K176" s="52" t="str">
        <f>'Leaderboard Round 1'!K176</f>
        <v/>
      </c>
      <c r="L176" s="52" t="str">
        <f>'Leaderboard Round 1'!L176</f>
        <v/>
      </c>
      <c r="M176" s="52" t="str">
        <f>'Leaderboard Round 1'!M176</f>
        <v/>
      </c>
      <c r="N176" s="52" t="str">
        <f>'Leaderboard Round 1'!N176</f>
        <v/>
      </c>
      <c r="O176" s="52" t="str">
        <f>'Leaderboard Round 1'!O176</f>
        <v/>
      </c>
      <c r="P176" s="52" t="str">
        <f>'Leaderboard Round 1'!P176</f>
        <v/>
      </c>
      <c r="Q176" s="52" t="str">
        <f>'Leaderboard Round 1'!Q176</f>
        <v/>
      </c>
      <c r="R176" s="52" t="str">
        <f>'Leaderboard Round 1'!R176</f>
        <v/>
      </c>
      <c r="S176" s="52" t="str">
        <f>'Leaderboard Round 1'!S176</f>
        <v/>
      </c>
      <c r="T176" s="52" t="str">
        <f>'Leaderboard Round 1'!T176</f>
        <v/>
      </c>
      <c r="U176" s="52" t="str">
        <f>'Leaderboard Round 1'!U176</f>
        <v/>
      </c>
      <c r="V176" s="52" t="str">
        <f>'Leaderboard Round 1'!V176</f>
        <v/>
      </c>
      <c r="W176" s="52" t="str">
        <f>'Leaderboard Round 1'!W176</f>
        <v/>
      </c>
      <c r="AA176" s="51" t="str">
        <f t="shared" si="1"/>
        <v/>
      </c>
      <c r="AB176" s="51" t="str">
        <f t="shared" si="2"/>
        <v/>
      </c>
    </row>
    <row r="177">
      <c r="A177" s="54" t="str">
        <f>'Leaderboard Round 1'!A177</f>
        <v/>
      </c>
      <c r="B177" s="52" t="str">
        <f>'Leaderboard Round 1'!B177</f>
        <v/>
      </c>
      <c r="C177" s="52" t="str">
        <f>'Leaderboard Round 1'!C177</f>
        <v/>
      </c>
      <c r="D177" s="52" t="str">
        <f>'Leaderboard Round 1'!D177</f>
        <v/>
      </c>
      <c r="E177" s="52" t="str">
        <f>'Leaderboard Round 1'!E177</f>
        <v/>
      </c>
      <c r="F177" s="52" t="str">
        <f>'Leaderboard Round 1'!F177</f>
        <v/>
      </c>
      <c r="G177" s="52" t="str">
        <f>'Leaderboard Round 1'!G177</f>
        <v/>
      </c>
      <c r="H177" s="52" t="str">
        <f>'Leaderboard Round 1'!H177</f>
        <v/>
      </c>
      <c r="I177" s="52" t="str">
        <f>'Leaderboard Round 1'!I177</f>
        <v/>
      </c>
      <c r="J177" s="52" t="str">
        <f>'Leaderboard Round 1'!J177</f>
        <v/>
      </c>
      <c r="K177" s="52" t="str">
        <f>'Leaderboard Round 1'!K177</f>
        <v/>
      </c>
      <c r="L177" s="52" t="str">
        <f>'Leaderboard Round 1'!L177</f>
        <v/>
      </c>
      <c r="M177" s="52" t="str">
        <f>'Leaderboard Round 1'!M177</f>
        <v/>
      </c>
      <c r="N177" s="52" t="str">
        <f>'Leaderboard Round 1'!N177</f>
        <v/>
      </c>
      <c r="O177" s="52" t="str">
        <f>'Leaderboard Round 1'!O177</f>
        <v/>
      </c>
      <c r="P177" s="52" t="str">
        <f>'Leaderboard Round 1'!P177</f>
        <v/>
      </c>
      <c r="Q177" s="52" t="str">
        <f>'Leaderboard Round 1'!Q177</f>
        <v/>
      </c>
      <c r="R177" s="52" t="str">
        <f>'Leaderboard Round 1'!R177</f>
        <v/>
      </c>
      <c r="S177" s="52" t="str">
        <f>'Leaderboard Round 1'!S177</f>
        <v/>
      </c>
      <c r="T177" s="52" t="str">
        <f>'Leaderboard Round 1'!T177</f>
        <v/>
      </c>
      <c r="U177" s="52" t="str">
        <f>'Leaderboard Round 1'!U177</f>
        <v/>
      </c>
      <c r="V177" s="52" t="str">
        <f>'Leaderboard Round 1'!V177</f>
        <v/>
      </c>
      <c r="W177" s="52" t="str">
        <f>'Leaderboard Round 1'!W177</f>
        <v/>
      </c>
      <c r="AA177" s="51" t="str">
        <f t="shared" si="1"/>
        <v/>
      </c>
      <c r="AB177" s="51" t="str">
        <f t="shared" si="2"/>
        <v/>
      </c>
    </row>
    <row r="178">
      <c r="A178" s="54" t="str">
        <f>'Leaderboard Round 1'!A178</f>
        <v/>
      </c>
      <c r="B178" s="52" t="str">
        <f>'Leaderboard Round 1'!B178</f>
        <v/>
      </c>
      <c r="C178" s="52" t="str">
        <f>'Leaderboard Round 1'!C178</f>
        <v/>
      </c>
      <c r="D178" s="52" t="str">
        <f>'Leaderboard Round 1'!D178</f>
        <v/>
      </c>
      <c r="E178" s="52" t="str">
        <f>'Leaderboard Round 1'!E178</f>
        <v/>
      </c>
      <c r="F178" s="52" t="str">
        <f>'Leaderboard Round 1'!F178</f>
        <v/>
      </c>
      <c r="G178" s="52" t="str">
        <f>'Leaderboard Round 1'!G178</f>
        <v/>
      </c>
      <c r="H178" s="52" t="str">
        <f>'Leaderboard Round 1'!H178</f>
        <v/>
      </c>
      <c r="I178" s="52" t="str">
        <f>'Leaderboard Round 1'!I178</f>
        <v/>
      </c>
      <c r="J178" s="52" t="str">
        <f>'Leaderboard Round 1'!J178</f>
        <v/>
      </c>
      <c r="K178" s="52" t="str">
        <f>'Leaderboard Round 1'!K178</f>
        <v/>
      </c>
      <c r="L178" s="52" t="str">
        <f>'Leaderboard Round 1'!L178</f>
        <v/>
      </c>
      <c r="M178" s="52" t="str">
        <f>'Leaderboard Round 1'!M178</f>
        <v/>
      </c>
      <c r="N178" s="52" t="str">
        <f>'Leaderboard Round 1'!N178</f>
        <v/>
      </c>
      <c r="O178" s="52" t="str">
        <f>'Leaderboard Round 1'!O178</f>
        <v/>
      </c>
      <c r="P178" s="52" t="str">
        <f>'Leaderboard Round 1'!P178</f>
        <v/>
      </c>
      <c r="Q178" s="52" t="str">
        <f>'Leaderboard Round 1'!Q178</f>
        <v/>
      </c>
      <c r="R178" s="52" t="str">
        <f>'Leaderboard Round 1'!R178</f>
        <v/>
      </c>
      <c r="S178" s="52" t="str">
        <f>'Leaderboard Round 1'!S178</f>
        <v/>
      </c>
      <c r="T178" s="52" t="str">
        <f>'Leaderboard Round 1'!T178</f>
        <v/>
      </c>
      <c r="U178" s="52" t="str">
        <f>'Leaderboard Round 1'!U178</f>
        <v/>
      </c>
      <c r="V178" s="52" t="str">
        <f>'Leaderboard Round 1'!V178</f>
        <v/>
      </c>
      <c r="W178" s="52" t="str">
        <f>'Leaderboard Round 1'!W178</f>
        <v/>
      </c>
      <c r="AA178" s="51" t="str">
        <f t="shared" si="1"/>
        <v/>
      </c>
      <c r="AB178" s="51" t="str">
        <f t="shared" si="2"/>
        <v/>
      </c>
    </row>
    <row r="179">
      <c r="A179" s="54" t="str">
        <f>'Leaderboard Round 1'!A179</f>
        <v/>
      </c>
      <c r="B179" s="52" t="str">
        <f>'Leaderboard Round 1'!B179</f>
        <v/>
      </c>
      <c r="C179" s="52" t="str">
        <f>'Leaderboard Round 1'!C179</f>
        <v/>
      </c>
      <c r="D179" s="52" t="str">
        <f>'Leaderboard Round 1'!D179</f>
        <v/>
      </c>
      <c r="E179" s="52" t="str">
        <f>'Leaderboard Round 1'!E179</f>
        <v/>
      </c>
      <c r="F179" s="52" t="str">
        <f>'Leaderboard Round 1'!F179</f>
        <v/>
      </c>
      <c r="G179" s="52" t="str">
        <f>'Leaderboard Round 1'!G179</f>
        <v/>
      </c>
      <c r="H179" s="52" t="str">
        <f>'Leaderboard Round 1'!H179</f>
        <v/>
      </c>
      <c r="I179" s="52" t="str">
        <f>'Leaderboard Round 1'!I179</f>
        <v/>
      </c>
      <c r="J179" s="52" t="str">
        <f>'Leaderboard Round 1'!J179</f>
        <v/>
      </c>
      <c r="K179" s="52" t="str">
        <f>'Leaderboard Round 1'!K179</f>
        <v/>
      </c>
      <c r="L179" s="52" t="str">
        <f>'Leaderboard Round 1'!L179</f>
        <v/>
      </c>
      <c r="M179" s="52" t="str">
        <f>'Leaderboard Round 1'!M179</f>
        <v/>
      </c>
      <c r="N179" s="52" t="str">
        <f>'Leaderboard Round 1'!N179</f>
        <v/>
      </c>
      <c r="O179" s="52" t="str">
        <f>'Leaderboard Round 1'!O179</f>
        <v/>
      </c>
      <c r="P179" s="52" t="str">
        <f>'Leaderboard Round 1'!P179</f>
        <v/>
      </c>
      <c r="Q179" s="52" t="str">
        <f>'Leaderboard Round 1'!Q179</f>
        <v/>
      </c>
      <c r="R179" s="52" t="str">
        <f>'Leaderboard Round 1'!R179</f>
        <v/>
      </c>
      <c r="S179" s="52" t="str">
        <f>'Leaderboard Round 1'!S179</f>
        <v/>
      </c>
      <c r="T179" s="52" t="str">
        <f>'Leaderboard Round 1'!T179</f>
        <v/>
      </c>
      <c r="U179" s="52" t="str">
        <f>'Leaderboard Round 1'!U179</f>
        <v/>
      </c>
      <c r="V179" s="52" t="str">
        <f>'Leaderboard Round 1'!V179</f>
        <v/>
      </c>
      <c r="W179" s="52" t="str">
        <f>'Leaderboard Round 1'!W179</f>
        <v/>
      </c>
      <c r="AA179" s="51" t="str">
        <f t="shared" si="1"/>
        <v/>
      </c>
      <c r="AB179" s="51" t="str">
        <f t="shared" si="2"/>
        <v/>
      </c>
    </row>
    <row r="180">
      <c r="A180" s="54" t="str">
        <f>'Leaderboard Round 1'!A180</f>
        <v/>
      </c>
      <c r="B180" s="52" t="str">
        <f>'Leaderboard Round 1'!B180</f>
        <v/>
      </c>
      <c r="C180" s="52" t="str">
        <f>'Leaderboard Round 1'!C180</f>
        <v/>
      </c>
      <c r="D180" s="52" t="str">
        <f>'Leaderboard Round 1'!D180</f>
        <v/>
      </c>
      <c r="E180" s="52" t="str">
        <f>'Leaderboard Round 1'!E180</f>
        <v/>
      </c>
      <c r="F180" s="52" t="str">
        <f>'Leaderboard Round 1'!F180</f>
        <v/>
      </c>
      <c r="G180" s="52" t="str">
        <f>'Leaderboard Round 1'!G180</f>
        <v/>
      </c>
      <c r="H180" s="52" t="str">
        <f>'Leaderboard Round 1'!H180</f>
        <v/>
      </c>
      <c r="I180" s="52" t="str">
        <f>'Leaderboard Round 1'!I180</f>
        <v/>
      </c>
      <c r="J180" s="52" t="str">
        <f>'Leaderboard Round 1'!J180</f>
        <v/>
      </c>
      <c r="K180" s="52" t="str">
        <f>'Leaderboard Round 1'!K180</f>
        <v/>
      </c>
      <c r="L180" s="52" t="str">
        <f>'Leaderboard Round 1'!L180</f>
        <v/>
      </c>
      <c r="M180" s="52" t="str">
        <f>'Leaderboard Round 1'!M180</f>
        <v/>
      </c>
      <c r="N180" s="52" t="str">
        <f>'Leaderboard Round 1'!N180</f>
        <v/>
      </c>
      <c r="O180" s="52" t="str">
        <f>'Leaderboard Round 1'!O180</f>
        <v/>
      </c>
      <c r="P180" s="52" t="str">
        <f>'Leaderboard Round 1'!P180</f>
        <v/>
      </c>
      <c r="Q180" s="52" t="str">
        <f>'Leaderboard Round 1'!Q180</f>
        <v/>
      </c>
      <c r="R180" s="52" t="str">
        <f>'Leaderboard Round 1'!R180</f>
        <v/>
      </c>
      <c r="S180" s="52" t="str">
        <f>'Leaderboard Round 1'!S180</f>
        <v/>
      </c>
      <c r="T180" s="52" t="str">
        <f>'Leaderboard Round 1'!T180</f>
        <v/>
      </c>
      <c r="U180" s="52" t="str">
        <f>'Leaderboard Round 1'!U180</f>
        <v/>
      </c>
      <c r="V180" s="52" t="str">
        <f>'Leaderboard Round 1'!V180</f>
        <v/>
      </c>
      <c r="W180" s="52" t="str">
        <f>'Leaderboard Round 1'!W180</f>
        <v/>
      </c>
      <c r="AA180" s="51" t="str">
        <f t="shared" si="1"/>
        <v/>
      </c>
      <c r="AB180" s="51" t="str">
        <f t="shared" si="2"/>
        <v/>
      </c>
    </row>
    <row r="181">
      <c r="A181" s="54" t="str">
        <f>'Leaderboard Round 1'!A181</f>
        <v/>
      </c>
      <c r="B181" s="52" t="str">
        <f>'Leaderboard Round 1'!B181</f>
        <v/>
      </c>
      <c r="C181" s="52" t="str">
        <f>'Leaderboard Round 1'!C181</f>
        <v/>
      </c>
      <c r="D181" s="52" t="str">
        <f>'Leaderboard Round 1'!D181</f>
        <v/>
      </c>
      <c r="E181" s="52" t="str">
        <f>'Leaderboard Round 1'!E181</f>
        <v/>
      </c>
      <c r="F181" s="52" t="str">
        <f>'Leaderboard Round 1'!F181</f>
        <v/>
      </c>
      <c r="G181" s="52" t="str">
        <f>'Leaderboard Round 1'!G181</f>
        <v/>
      </c>
      <c r="H181" s="52" t="str">
        <f>'Leaderboard Round 1'!H181</f>
        <v/>
      </c>
      <c r="I181" s="52" t="str">
        <f>'Leaderboard Round 1'!I181</f>
        <v/>
      </c>
      <c r="J181" s="52" t="str">
        <f>'Leaderboard Round 1'!J181</f>
        <v/>
      </c>
      <c r="K181" s="52" t="str">
        <f>'Leaderboard Round 1'!K181</f>
        <v/>
      </c>
      <c r="L181" s="52" t="str">
        <f>'Leaderboard Round 1'!L181</f>
        <v/>
      </c>
      <c r="M181" s="52" t="str">
        <f>'Leaderboard Round 1'!M181</f>
        <v/>
      </c>
      <c r="N181" s="52" t="str">
        <f>'Leaderboard Round 1'!N181</f>
        <v/>
      </c>
      <c r="O181" s="52" t="str">
        <f>'Leaderboard Round 1'!O181</f>
        <v/>
      </c>
      <c r="P181" s="52" t="str">
        <f>'Leaderboard Round 1'!P181</f>
        <v/>
      </c>
      <c r="Q181" s="52" t="str">
        <f>'Leaderboard Round 1'!Q181</f>
        <v/>
      </c>
      <c r="R181" s="52" t="str">
        <f>'Leaderboard Round 1'!R181</f>
        <v/>
      </c>
      <c r="S181" s="52" t="str">
        <f>'Leaderboard Round 1'!S181</f>
        <v/>
      </c>
      <c r="T181" s="52" t="str">
        <f>'Leaderboard Round 1'!T181</f>
        <v/>
      </c>
      <c r="U181" s="52" t="str">
        <f>'Leaderboard Round 1'!U181</f>
        <v/>
      </c>
      <c r="V181" s="52" t="str">
        <f>'Leaderboard Round 1'!V181</f>
        <v/>
      </c>
      <c r="W181" s="52" t="str">
        <f>'Leaderboard Round 1'!W181</f>
        <v/>
      </c>
      <c r="AA181" s="51" t="str">
        <f t="shared" si="1"/>
        <v/>
      </c>
      <c r="AB181" s="51" t="str">
        <f t="shared" si="2"/>
        <v/>
      </c>
    </row>
    <row r="182">
      <c r="A182" s="54" t="str">
        <f>'Leaderboard Round 1'!A182</f>
        <v/>
      </c>
      <c r="B182" s="52" t="str">
        <f>'Leaderboard Round 1'!B182</f>
        <v/>
      </c>
      <c r="C182" s="52" t="str">
        <f>'Leaderboard Round 1'!C182</f>
        <v/>
      </c>
      <c r="D182" s="52" t="str">
        <f>'Leaderboard Round 1'!D182</f>
        <v/>
      </c>
      <c r="E182" s="52" t="str">
        <f>'Leaderboard Round 1'!E182</f>
        <v/>
      </c>
      <c r="F182" s="52" t="str">
        <f>'Leaderboard Round 1'!F182</f>
        <v/>
      </c>
      <c r="G182" s="52" t="str">
        <f>'Leaderboard Round 1'!G182</f>
        <v/>
      </c>
      <c r="H182" s="52" t="str">
        <f>'Leaderboard Round 1'!H182</f>
        <v/>
      </c>
      <c r="I182" s="52" t="str">
        <f>'Leaderboard Round 1'!I182</f>
        <v/>
      </c>
      <c r="J182" s="52" t="str">
        <f>'Leaderboard Round 1'!J182</f>
        <v/>
      </c>
      <c r="K182" s="52" t="str">
        <f>'Leaderboard Round 1'!K182</f>
        <v/>
      </c>
      <c r="L182" s="52" t="str">
        <f>'Leaderboard Round 1'!L182</f>
        <v/>
      </c>
      <c r="M182" s="52" t="str">
        <f>'Leaderboard Round 1'!M182</f>
        <v/>
      </c>
      <c r="N182" s="52" t="str">
        <f>'Leaderboard Round 1'!N182</f>
        <v/>
      </c>
      <c r="O182" s="52" t="str">
        <f>'Leaderboard Round 1'!O182</f>
        <v/>
      </c>
      <c r="P182" s="52" t="str">
        <f>'Leaderboard Round 1'!P182</f>
        <v/>
      </c>
      <c r="Q182" s="52" t="str">
        <f>'Leaderboard Round 1'!Q182</f>
        <v/>
      </c>
      <c r="R182" s="52" t="str">
        <f>'Leaderboard Round 1'!R182</f>
        <v/>
      </c>
      <c r="S182" s="52" t="str">
        <f>'Leaderboard Round 1'!S182</f>
        <v/>
      </c>
      <c r="T182" s="52" t="str">
        <f>'Leaderboard Round 1'!T182</f>
        <v/>
      </c>
      <c r="U182" s="52" t="str">
        <f>'Leaderboard Round 1'!U182</f>
        <v/>
      </c>
      <c r="V182" s="52" t="str">
        <f>'Leaderboard Round 1'!V182</f>
        <v/>
      </c>
      <c r="W182" s="52" t="str">
        <f>'Leaderboard Round 1'!W182</f>
        <v/>
      </c>
      <c r="AA182" s="51" t="str">
        <f t="shared" si="1"/>
        <v/>
      </c>
      <c r="AB182" s="51" t="str">
        <f t="shared" si="2"/>
        <v/>
      </c>
    </row>
    <row r="183">
      <c r="A183" s="54" t="str">
        <f>'Leaderboard Round 1'!A183</f>
        <v/>
      </c>
      <c r="B183" s="52" t="str">
        <f>'Leaderboard Round 1'!B183</f>
        <v/>
      </c>
      <c r="C183" s="52" t="str">
        <f>'Leaderboard Round 1'!C183</f>
        <v/>
      </c>
      <c r="D183" s="52" t="str">
        <f>'Leaderboard Round 1'!D183</f>
        <v/>
      </c>
      <c r="E183" s="52" t="str">
        <f>'Leaderboard Round 1'!E183</f>
        <v/>
      </c>
      <c r="F183" s="52" t="str">
        <f>'Leaderboard Round 1'!F183</f>
        <v/>
      </c>
      <c r="G183" s="52" t="str">
        <f>'Leaderboard Round 1'!G183</f>
        <v/>
      </c>
      <c r="H183" s="52" t="str">
        <f>'Leaderboard Round 1'!H183</f>
        <v/>
      </c>
      <c r="I183" s="52" t="str">
        <f>'Leaderboard Round 1'!I183</f>
        <v/>
      </c>
      <c r="J183" s="52" t="str">
        <f>'Leaderboard Round 1'!J183</f>
        <v/>
      </c>
      <c r="K183" s="52" t="str">
        <f>'Leaderboard Round 1'!K183</f>
        <v/>
      </c>
      <c r="L183" s="52" t="str">
        <f>'Leaderboard Round 1'!L183</f>
        <v/>
      </c>
      <c r="M183" s="52" t="str">
        <f>'Leaderboard Round 1'!M183</f>
        <v/>
      </c>
      <c r="N183" s="52" t="str">
        <f>'Leaderboard Round 1'!N183</f>
        <v/>
      </c>
      <c r="O183" s="52" t="str">
        <f>'Leaderboard Round 1'!O183</f>
        <v/>
      </c>
      <c r="P183" s="52" t="str">
        <f>'Leaderboard Round 1'!P183</f>
        <v/>
      </c>
      <c r="Q183" s="52" t="str">
        <f>'Leaderboard Round 1'!Q183</f>
        <v/>
      </c>
      <c r="R183" s="52" t="str">
        <f>'Leaderboard Round 1'!R183</f>
        <v/>
      </c>
      <c r="S183" s="52" t="str">
        <f>'Leaderboard Round 1'!S183</f>
        <v/>
      </c>
      <c r="T183" s="52" t="str">
        <f>'Leaderboard Round 1'!T183</f>
        <v/>
      </c>
      <c r="U183" s="52" t="str">
        <f>'Leaderboard Round 1'!U183</f>
        <v/>
      </c>
      <c r="V183" s="52" t="str">
        <f>'Leaderboard Round 1'!V183</f>
        <v/>
      </c>
      <c r="W183" s="52" t="str">
        <f>'Leaderboard Round 1'!W183</f>
        <v/>
      </c>
      <c r="AA183" s="51" t="str">
        <f t="shared" si="1"/>
        <v/>
      </c>
      <c r="AB183" s="51" t="str">
        <f t="shared" si="2"/>
        <v/>
      </c>
    </row>
    <row r="184">
      <c r="A184" s="54" t="str">
        <f>'Leaderboard Round 1'!A184</f>
        <v/>
      </c>
      <c r="B184" s="52" t="str">
        <f>'Leaderboard Round 1'!B184</f>
        <v/>
      </c>
      <c r="C184" s="52" t="str">
        <f>'Leaderboard Round 1'!C184</f>
        <v/>
      </c>
      <c r="D184" s="52" t="str">
        <f>'Leaderboard Round 1'!D184</f>
        <v/>
      </c>
      <c r="E184" s="52" t="str">
        <f>'Leaderboard Round 1'!E184</f>
        <v/>
      </c>
      <c r="F184" s="52" t="str">
        <f>'Leaderboard Round 1'!F184</f>
        <v/>
      </c>
      <c r="G184" s="52" t="str">
        <f>'Leaderboard Round 1'!G184</f>
        <v/>
      </c>
      <c r="H184" s="52" t="str">
        <f>'Leaderboard Round 1'!H184</f>
        <v/>
      </c>
      <c r="I184" s="52" t="str">
        <f>'Leaderboard Round 1'!I184</f>
        <v/>
      </c>
      <c r="J184" s="52" t="str">
        <f>'Leaderboard Round 1'!J184</f>
        <v/>
      </c>
      <c r="K184" s="52" t="str">
        <f>'Leaderboard Round 1'!K184</f>
        <v/>
      </c>
      <c r="L184" s="52" t="str">
        <f>'Leaderboard Round 1'!L184</f>
        <v/>
      </c>
      <c r="M184" s="52" t="str">
        <f>'Leaderboard Round 1'!M184</f>
        <v/>
      </c>
      <c r="N184" s="52" t="str">
        <f>'Leaderboard Round 1'!N184</f>
        <v/>
      </c>
      <c r="O184" s="52" t="str">
        <f>'Leaderboard Round 1'!O184</f>
        <v/>
      </c>
      <c r="P184" s="52" t="str">
        <f>'Leaderboard Round 1'!P184</f>
        <v/>
      </c>
      <c r="Q184" s="52" t="str">
        <f>'Leaderboard Round 1'!Q184</f>
        <v/>
      </c>
      <c r="R184" s="52" t="str">
        <f>'Leaderboard Round 1'!R184</f>
        <v/>
      </c>
      <c r="S184" s="52" t="str">
        <f>'Leaderboard Round 1'!S184</f>
        <v/>
      </c>
      <c r="T184" s="52" t="str">
        <f>'Leaderboard Round 1'!T184</f>
        <v/>
      </c>
      <c r="U184" s="52" t="str">
        <f>'Leaderboard Round 1'!U184</f>
        <v/>
      </c>
      <c r="V184" s="52" t="str">
        <f>'Leaderboard Round 1'!V184</f>
        <v/>
      </c>
      <c r="W184" s="52" t="str">
        <f>'Leaderboard Round 1'!W184</f>
        <v/>
      </c>
      <c r="AA184" s="51" t="str">
        <f t="shared" si="1"/>
        <v/>
      </c>
      <c r="AB184" s="51" t="str">
        <f t="shared" si="2"/>
        <v/>
      </c>
    </row>
    <row r="185">
      <c r="A185" s="54" t="str">
        <f>'Leaderboard Round 1'!A185</f>
        <v/>
      </c>
      <c r="B185" s="52" t="str">
        <f>'Leaderboard Round 1'!B185</f>
        <v/>
      </c>
      <c r="C185" s="52" t="str">
        <f>'Leaderboard Round 1'!C185</f>
        <v/>
      </c>
      <c r="D185" s="52" t="str">
        <f>'Leaderboard Round 1'!D185</f>
        <v/>
      </c>
      <c r="E185" s="52" t="str">
        <f>'Leaderboard Round 1'!E185</f>
        <v/>
      </c>
      <c r="F185" s="52" t="str">
        <f>'Leaderboard Round 1'!F185</f>
        <v/>
      </c>
      <c r="G185" s="52" t="str">
        <f>'Leaderboard Round 1'!G185</f>
        <v/>
      </c>
      <c r="H185" s="52" t="str">
        <f>'Leaderboard Round 1'!H185</f>
        <v/>
      </c>
      <c r="I185" s="52" t="str">
        <f>'Leaderboard Round 1'!I185</f>
        <v/>
      </c>
      <c r="J185" s="52" t="str">
        <f>'Leaderboard Round 1'!J185</f>
        <v/>
      </c>
      <c r="K185" s="52" t="str">
        <f>'Leaderboard Round 1'!K185</f>
        <v/>
      </c>
      <c r="L185" s="52" t="str">
        <f>'Leaderboard Round 1'!L185</f>
        <v/>
      </c>
      <c r="M185" s="52" t="str">
        <f>'Leaderboard Round 1'!M185</f>
        <v/>
      </c>
      <c r="N185" s="52" t="str">
        <f>'Leaderboard Round 1'!N185</f>
        <v/>
      </c>
      <c r="O185" s="52" t="str">
        <f>'Leaderboard Round 1'!O185</f>
        <v/>
      </c>
      <c r="P185" s="52" t="str">
        <f>'Leaderboard Round 1'!P185</f>
        <v/>
      </c>
      <c r="Q185" s="52" t="str">
        <f>'Leaderboard Round 1'!Q185</f>
        <v/>
      </c>
      <c r="R185" s="52" t="str">
        <f>'Leaderboard Round 1'!R185</f>
        <v/>
      </c>
      <c r="S185" s="52" t="str">
        <f>'Leaderboard Round 1'!S185</f>
        <v/>
      </c>
      <c r="T185" s="52" t="str">
        <f>'Leaderboard Round 1'!T185</f>
        <v/>
      </c>
      <c r="U185" s="52" t="str">
        <f>'Leaderboard Round 1'!U185</f>
        <v/>
      </c>
      <c r="V185" s="52" t="str">
        <f>'Leaderboard Round 1'!V185</f>
        <v/>
      </c>
      <c r="W185" s="52" t="str">
        <f>'Leaderboard Round 1'!W185</f>
        <v/>
      </c>
      <c r="AA185" s="51" t="str">
        <f t="shared" si="1"/>
        <v/>
      </c>
      <c r="AB185" s="51" t="str">
        <f t="shared" si="2"/>
        <v/>
      </c>
    </row>
    <row r="186">
      <c r="A186" s="54" t="str">
        <f>'Leaderboard Round 1'!A186</f>
        <v/>
      </c>
      <c r="B186" s="52" t="str">
        <f>'Leaderboard Round 1'!B186</f>
        <v/>
      </c>
      <c r="C186" s="52" t="str">
        <f>'Leaderboard Round 1'!C186</f>
        <v/>
      </c>
      <c r="D186" s="52" t="str">
        <f>'Leaderboard Round 1'!D186</f>
        <v/>
      </c>
      <c r="E186" s="52" t="str">
        <f>'Leaderboard Round 1'!E186</f>
        <v/>
      </c>
      <c r="F186" s="52" t="str">
        <f>'Leaderboard Round 1'!F186</f>
        <v/>
      </c>
      <c r="G186" s="52" t="str">
        <f>'Leaderboard Round 1'!G186</f>
        <v/>
      </c>
      <c r="H186" s="52" t="str">
        <f>'Leaderboard Round 1'!H186</f>
        <v/>
      </c>
      <c r="I186" s="52" t="str">
        <f>'Leaderboard Round 1'!I186</f>
        <v/>
      </c>
      <c r="J186" s="52" t="str">
        <f>'Leaderboard Round 1'!J186</f>
        <v/>
      </c>
      <c r="K186" s="52" t="str">
        <f>'Leaderboard Round 1'!K186</f>
        <v/>
      </c>
      <c r="L186" s="52" t="str">
        <f>'Leaderboard Round 1'!L186</f>
        <v/>
      </c>
      <c r="M186" s="52" t="str">
        <f>'Leaderboard Round 1'!M186</f>
        <v/>
      </c>
      <c r="N186" s="52" t="str">
        <f>'Leaderboard Round 1'!N186</f>
        <v/>
      </c>
      <c r="O186" s="52" t="str">
        <f>'Leaderboard Round 1'!O186</f>
        <v/>
      </c>
      <c r="P186" s="52" t="str">
        <f>'Leaderboard Round 1'!P186</f>
        <v/>
      </c>
      <c r="Q186" s="52" t="str">
        <f>'Leaderboard Round 1'!Q186</f>
        <v/>
      </c>
      <c r="R186" s="52" t="str">
        <f>'Leaderboard Round 1'!R186</f>
        <v/>
      </c>
      <c r="S186" s="52" t="str">
        <f>'Leaderboard Round 1'!S186</f>
        <v/>
      </c>
      <c r="T186" s="52" t="str">
        <f>'Leaderboard Round 1'!T186</f>
        <v/>
      </c>
      <c r="U186" s="52" t="str">
        <f>'Leaderboard Round 1'!U186</f>
        <v/>
      </c>
      <c r="V186" s="52" t="str">
        <f>'Leaderboard Round 1'!V186</f>
        <v/>
      </c>
      <c r="W186" s="52" t="str">
        <f>'Leaderboard Round 1'!W186</f>
        <v/>
      </c>
      <c r="AA186" s="51" t="str">
        <f t="shared" si="1"/>
        <v/>
      </c>
      <c r="AB186" s="51" t="str">
        <f t="shared" si="2"/>
        <v/>
      </c>
    </row>
    <row r="187">
      <c r="A187" s="54" t="str">
        <f>'Leaderboard Round 1'!A187</f>
        <v/>
      </c>
      <c r="B187" s="52" t="str">
        <f>'Leaderboard Round 1'!B187</f>
        <v/>
      </c>
      <c r="C187" s="52" t="str">
        <f>'Leaderboard Round 1'!C187</f>
        <v/>
      </c>
      <c r="D187" s="52" t="str">
        <f>'Leaderboard Round 1'!D187</f>
        <v/>
      </c>
      <c r="E187" s="52" t="str">
        <f>'Leaderboard Round 1'!E187</f>
        <v/>
      </c>
      <c r="F187" s="52" t="str">
        <f>'Leaderboard Round 1'!F187</f>
        <v/>
      </c>
      <c r="G187" s="52" t="str">
        <f>'Leaderboard Round 1'!G187</f>
        <v/>
      </c>
      <c r="H187" s="52" t="str">
        <f>'Leaderboard Round 1'!H187</f>
        <v/>
      </c>
      <c r="I187" s="52" t="str">
        <f>'Leaderboard Round 1'!I187</f>
        <v/>
      </c>
      <c r="J187" s="52" t="str">
        <f>'Leaderboard Round 1'!J187</f>
        <v/>
      </c>
      <c r="K187" s="52" t="str">
        <f>'Leaderboard Round 1'!K187</f>
        <v/>
      </c>
      <c r="L187" s="52" t="str">
        <f>'Leaderboard Round 1'!L187</f>
        <v/>
      </c>
      <c r="M187" s="52" t="str">
        <f>'Leaderboard Round 1'!M187</f>
        <v/>
      </c>
      <c r="N187" s="52" t="str">
        <f>'Leaderboard Round 1'!N187</f>
        <v/>
      </c>
      <c r="O187" s="52" t="str">
        <f>'Leaderboard Round 1'!O187</f>
        <v/>
      </c>
      <c r="P187" s="52" t="str">
        <f>'Leaderboard Round 1'!P187</f>
        <v/>
      </c>
      <c r="Q187" s="52" t="str">
        <f>'Leaderboard Round 1'!Q187</f>
        <v/>
      </c>
      <c r="R187" s="52" t="str">
        <f>'Leaderboard Round 1'!R187</f>
        <v/>
      </c>
      <c r="S187" s="52" t="str">
        <f>'Leaderboard Round 1'!S187</f>
        <v/>
      </c>
      <c r="T187" s="52" t="str">
        <f>'Leaderboard Round 1'!T187</f>
        <v/>
      </c>
      <c r="U187" s="52" t="str">
        <f>'Leaderboard Round 1'!U187</f>
        <v/>
      </c>
      <c r="V187" s="52" t="str">
        <f>'Leaderboard Round 1'!V187</f>
        <v/>
      </c>
      <c r="W187" s="52" t="str">
        <f>'Leaderboard Round 1'!W187</f>
        <v/>
      </c>
      <c r="AA187" s="51" t="str">
        <f t="shared" si="1"/>
        <v/>
      </c>
      <c r="AB187" s="51" t="str">
        <f t="shared" si="2"/>
        <v/>
      </c>
    </row>
    <row r="188">
      <c r="A188" s="54"/>
      <c r="AA188" s="51" t="str">
        <f t="shared" si="1"/>
        <v/>
      </c>
      <c r="AB188" s="51" t="str">
        <f t="shared" si="2"/>
        <v/>
      </c>
    </row>
    <row r="189">
      <c r="A189" s="54"/>
      <c r="AA189" s="51" t="str">
        <f t="shared" si="1"/>
        <v/>
      </c>
      <c r="AB189" s="51" t="str">
        <f t="shared" si="2"/>
        <v/>
      </c>
    </row>
    <row r="190">
      <c r="A190" s="54"/>
      <c r="AA190" s="51" t="str">
        <f t="shared" si="1"/>
        <v/>
      </c>
      <c r="AB190" s="51" t="str">
        <f t="shared" si="2"/>
        <v/>
      </c>
    </row>
    <row r="191">
      <c r="A191" s="54"/>
    </row>
    <row r="192">
      <c r="A192" s="54"/>
    </row>
    <row r="193">
      <c r="A193" s="54"/>
    </row>
    <row r="194">
      <c r="A194" s="54"/>
    </row>
    <row r="195">
      <c r="A195" s="54"/>
    </row>
    <row r="196">
      <c r="A196" s="54"/>
    </row>
    <row r="197">
      <c r="A197" s="54"/>
    </row>
    <row r="198">
      <c r="A198" s="54"/>
    </row>
    <row r="199">
      <c r="A199" s="54"/>
    </row>
    <row r="200">
      <c r="A200" s="54"/>
    </row>
    <row r="201">
      <c r="A201" s="54"/>
    </row>
    <row r="202">
      <c r="A202" s="54"/>
    </row>
    <row r="203">
      <c r="A203" s="54"/>
    </row>
    <row r="204">
      <c r="A204" s="54"/>
    </row>
    <row r="205">
      <c r="A205" s="54"/>
    </row>
    <row r="206">
      <c r="A206" s="54"/>
    </row>
    <row r="207">
      <c r="A207" s="54"/>
    </row>
    <row r="208">
      <c r="A208" s="54"/>
    </row>
    <row r="209">
      <c r="A209" s="54"/>
    </row>
    <row r="210">
      <c r="A210" s="54"/>
    </row>
    <row r="211">
      <c r="A211" s="54"/>
    </row>
    <row r="212">
      <c r="A212" s="54"/>
    </row>
    <row r="213">
      <c r="A213" s="54"/>
    </row>
    <row r="214">
      <c r="A214" s="54"/>
    </row>
    <row r="215">
      <c r="A215" s="54"/>
    </row>
    <row r="216">
      <c r="A216" s="54"/>
    </row>
    <row r="217">
      <c r="A217" s="54"/>
    </row>
    <row r="218">
      <c r="A218" s="54"/>
    </row>
    <row r="219">
      <c r="A219" s="54"/>
    </row>
    <row r="220">
      <c r="A220" s="54"/>
    </row>
    <row r="221">
      <c r="A221" s="54"/>
    </row>
    <row r="222">
      <c r="A222" s="54"/>
    </row>
    <row r="223">
      <c r="A223" s="54"/>
    </row>
    <row r="224">
      <c r="A224" s="54"/>
    </row>
    <row r="225">
      <c r="A225" s="54"/>
    </row>
    <row r="226">
      <c r="A226" s="54"/>
    </row>
    <row r="227">
      <c r="A227" s="54"/>
    </row>
    <row r="228">
      <c r="A228" s="54"/>
    </row>
    <row r="229">
      <c r="A229" s="54"/>
    </row>
    <row r="230">
      <c r="A230" s="54"/>
    </row>
    <row r="231">
      <c r="A231" s="54"/>
    </row>
    <row r="232">
      <c r="A232" s="54"/>
    </row>
    <row r="233">
      <c r="A233" s="54"/>
    </row>
    <row r="234">
      <c r="A234" s="54"/>
    </row>
    <row r="235">
      <c r="A235" s="54"/>
    </row>
    <row r="236">
      <c r="A236" s="54"/>
    </row>
    <row r="237">
      <c r="A237" s="54"/>
    </row>
    <row r="238">
      <c r="A238" s="54"/>
    </row>
    <row r="239">
      <c r="A239" s="54"/>
    </row>
    <row r="240">
      <c r="A240" s="54"/>
    </row>
    <row r="241">
      <c r="A241" s="54"/>
    </row>
    <row r="242">
      <c r="A242" s="54"/>
    </row>
    <row r="243">
      <c r="A243" s="54"/>
    </row>
    <row r="244">
      <c r="A244" s="54"/>
    </row>
    <row r="245">
      <c r="A245" s="54"/>
    </row>
    <row r="246">
      <c r="A246" s="54"/>
    </row>
    <row r="247">
      <c r="A247" s="54"/>
    </row>
    <row r="248">
      <c r="A248" s="54"/>
    </row>
    <row r="249">
      <c r="A249" s="54"/>
    </row>
    <row r="250">
      <c r="A250" s="54"/>
    </row>
    <row r="251">
      <c r="A251" s="54"/>
    </row>
    <row r="252">
      <c r="A252" s="54"/>
    </row>
    <row r="253">
      <c r="A253" s="54"/>
    </row>
    <row r="254">
      <c r="A254" s="54"/>
    </row>
    <row r="255">
      <c r="A255" s="54"/>
    </row>
    <row r="256">
      <c r="A256" s="54"/>
    </row>
    <row r="257">
      <c r="A257" s="54"/>
    </row>
    <row r="258">
      <c r="A258" s="54"/>
    </row>
    <row r="259">
      <c r="A259" s="54"/>
    </row>
    <row r="260">
      <c r="A260" s="54"/>
    </row>
    <row r="261">
      <c r="A261" s="54"/>
    </row>
    <row r="262">
      <c r="A262" s="54"/>
    </row>
    <row r="263">
      <c r="A263" s="54"/>
    </row>
    <row r="264">
      <c r="A264" s="54"/>
    </row>
    <row r="265">
      <c r="A265" s="54"/>
    </row>
    <row r="266">
      <c r="A266" s="54"/>
    </row>
    <row r="267">
      <c r="A267" s="54"/>
    </row>
    <row r="268">
      <c r="A268" s="54"/>
    </row>
    <row r="269">
      <c r="A269" s="54"/>
    </row>
    <row r="270">
      <c r="A270" s="54"/>
    </row>
    <row r="271">
      <c r="A271" s="54"/>
    </row>
    <row r="272">
      <c r="A272" s="54"/>
    </row>
    <row r="273">
      <c r="A273" s="54"/>
    </row>
    <row r="274">
      <c r="A274" s="54"/>
    </row>
    <row r="275">
      <c r="A275" s="54"/>
    </row>
    <row r="276">
      <c r="A276" s="54"/>
    </row>
    <row r="277">
      <c r="A277" s="54"/>
    </row>
    <row r="278">
      <c r="A278" s="54"/>
    </row>
    <row r="279">
      <c r="A279" s="54"/>
    </row>
    <row r="280">
      <c r="A280" s="54"/>
    </row>
    <row r="281">
      <c r="A281" s="54"/>
    </row>
    <row r="282">
      <c r="A282" s="54"/>
    </row>
    <row r="283">
      <c r="A283" s="54"/>
    </row>
    <row r="284">
      <c r="A284" s="54"/>
    </row>
    <row r="285">
      <c r="A285" s="54"/>
    </row>
    <row r="286">
      <c r="A286" s="54"/>
    </row>
    <row r="287">
      <c r="A287" s="54"/>
    </row>
    <row r="288">
      <c r="A288" s="54"/>
    </row>
    <row r="289">
      <c r="A289" s="54"/>
    </row>
    <row r="290">
      <c r="A290" s="54"/>
    </row>
    <row r="291">
      <c r="A291" s="54"/>
    </row>
    <row r="292">
      <c r="A292" s="54"/>
    </row>
    <row r="293">
      <c r="A293" s="54"/>
    </row>
    <row r="294">
      <c r="A294" s="54"/>
    </row>
    <row r="295">
      <c r="A295" s="54"/>
    </row>
    <row r="296">
      <c r="A296" s="54"/>
    </row>
    <row r="297">
      <c r="A297" s="54"/>
    </row>
    <row r="298">
      <c r="A298" s="54"/>
    </row>
    <row r="299">
      <c r="A299" s="54"/>
    </row>
    <row r="300">
      <c r="A300" s="54"/>
    </row>
    <row r="301">
      <c r="A301" s="54"/>
    </row>
    <row r="302">
      <c r="A302" s="54"/>
    </row>
    <row r="303">
      <c r="A303" s="54"/>
    </row>
    <row r="304">
      <c r="A304" s="54"/>
    </row>
    <row r="305">
      <c r="A305" s="54"/>
    </row>
    <row r="306">
      <c r="A306" s="54"/>
    </row>
    <row r="307">
      <c r="A307" s="54"/>
    </row>
    <row r="308">
      <c r="A308" s="54"/>
    </row>
    <row r="309">
      <c r="A309" s="54"/>
    </row>
    <row r="310">
      <c r="A310" s="54"/>
    </row>
    <row r="311">
      <c r="A311" s="54"/>
    </row>
    <row r="312">
      <c r="A312" s="54"/>
    </row>
    <row r="313">
      <c r="A313" s="54"/>
    </row>
    <row r="314">
      <c r="A314" s="54"/>
    </row>
    <row r="315">
      <c r="A315" s="54"/>
    </row>
    <row r="316">
      <c r="A316" s="54"/>
    </row>
    <row r="317">
      <c r="A317" s="54"/>
    </row>
    <row r="318">
      <c r="A318" s="54"/>
    </row>
    <row r="319">
      <c r="A319" s="54"/>
    </row>
    <row r="320">
      <c r="A320" s="54"/>
    </row>
    <row r="321">
      <c r="A321" s="54"/>
    </row>
    <row r="322">
      <c r="A322" s="54"/>
    </row>
    <row r="323">
      <c r="A323" s="54"/>
    </row>
    <row r="324">
      <c r="A324" s="54"/>
    </row>
    <row r="325">
      <c r="A325" s="54"/>
    </row>
    <row r="326">
      <c r="A326" s="54"/>
    </row>
    <row r="327">
      <c r="A327" s="54"/>
    </row>
    <row r="328">
      <c r="A328" s="54"/>
    </row>
    <row r="329">
      <c r="A329" s="54"/>
    </row>
    <row r="330">
      <c r="A330" s="54"/>
    </row>
    <row r="331">
      <c r="A331" s="54"/>
    </row>
    <row r="332">
      <c r="A332" s="54"/>
    </row>
    <row r="333">
      <c r="A333" s="54"/>
    </row>
    <row r="334">
      <c r="A334" s="54"/>
    </row>
    <row r="335">
      <c r="A335" s="54"/>
    </row>
    <row r="336">
      <c r="A336" s="54"/>
    </row>
    <row r="337">
      <c r="A337" s="54"/>
    </row>
    <row r="338">
      <c r="A338" s="54"/>
    </row>
    <row r="339">
      <c r="A339" s="54"/>
    </row>
    <row r="340">
      <c r="A340" s="54"/>
    </row>
    <row r="341">
      <c r="A341" s="54"/>
    </row>
    <row r="342">
      <c r="A342" s="54"/>
    </row>
    <row r="343">
      <c r="A343" s="54"/>
    </row>
    <row r="344">
      <c r="A344" s="54"/>
    </row>
    <row r="345">
      <c r="A345" s="54"/>
    </row>
    <row r="346">
      <c r="A346" s="54"/>
    </row>
    <row r="347">
      <c r="A347" s="54"/>
    </row>
    <row r="348">
      <c r="A348" s="54"/>
    </row>
    <row r="349">
      <c r="A349" s="54"/>
    </row>
    <row r="350">
      <c r="A350" s="54"/>
    </row>
    <row r="351">
      <c r="A351" s="54"/>
    </row>
    <row r="352">
      <c r="A352" s="54"/>
    </row>
    <row r="353">
      <c r="A353" s="54"/>
    </row>
    <row r="354">
      <c r="A354" s="54"/>
    </row>
    <row r="355">
      <c r="A355" s="54"/>
    </row>
    <row r="356">
      <c r="A356" s="54"/>
    </row>
    <row r="357">
      <c r="A357" s="54"/>
    </row>
    <row r="358">
      <c r="A358" s="54"/>
    </row>
    <row r="359">
      <c r="A359" s="54"/>
    </row>
    <row r="360">
      <c r="A360" s="54"/>
    </row>
    <row r="361">
      <c r="A361" s="54"/>
    </row>
    <row r="362">
      <c r="A362" s="54"/>
    </row>
    <row r="363">
      <c r="A363" s="54"/>
    </row>
    <row r="364">
      <c r="A364" s="54"/>
    </row>
    <row r="365">
      <c r="A365" s="54"/>
    </row>
    <row r="366">
      <c r="A366" s="54"/>
    </row>
    <row r="367">
      <c r="A367" s="54"/>
    </row>
    <row r="368">
      <c r="A368" s="54"/>
    </row>
    <row r="369">
      <c r="A369" s="54"/>
    </row>
    <row r="370">
      <c r="A370" s="54"/>
    </row>
    <row r="371">
      <c r="A371" s="54"/>
    </row>
    <row r="372">
      <c r="A372" s="54"/>
    </row>
    <row r="373">
      <c r="A373" s="54"/>
    </row>
    <row r="374">
      <c r="A374" s="54"/>
    </row>
    <row r="375">
      <c r="A375" s="54"/>
    </row>
    <row r="376">
      <c r="A376" s="54"/>
    </row>
    <row r="377">
      <c r="A377" s="54"/>
    </row>
    <row r="378">
      <c r="A378" s="54"/>
    </row>
    <row r="379">
      <c r="A379" s="54"/>
    </row>
    <row r="380">
      <c r="A380" s="54"/>
    </row>
    <row r="381">
      <c r="A381" s="54"/>
    </row>
    <row r="382">
      <c r="A382" s="54"/>
    </row>
    <row r="383">
      <c r="A383" s="54"/>
    </row>
    <row r="384">
      <c r="A384" s="54"/>
    </row>
    <row r="385">
      <c r="A385" s="54"/>
    </row>
    <row r="386">
      <c r="A386" s="54"/>
    </row>
    <row r="387">
      <c r="A387" s="54"/>
    </row>
    <row r="388">
      <c r="A388" s="54"/>
    </row>
    <row r="389">
      <c r="A389" s="54"/>
    </row>
    <row r="390">
      <c r="A390" s="54"/>
    </row>
    <row r="391">
      <c r="A391" s="54"/>
    </row>
    <row r="392">
      <c r="A392" s="54"/>
    </row>
    <row r="393">
      <c r="A393" s="54"/>
    </row>
    <row r="394">
      <c r="A394" s="54"/>
    </row>
    <row r="395">
      <c r="A395" s="54"/>
    </row>
    <row r="396">
      <c r="A396" s="54"/>
    </row>
    <row r="397">
      <c r="A397" s="54"/>
    </row>
    <row r="398">
      <c r="A398" s="54"/>
    </row>
    <row r="399">
      <c r="A399" s="54"/>
    </row>
    <row r="400">
      <c r="A400" s="54"/>
    </row>
    <row r="401">
      <c r="A401" s="54"/>
    </row>
    <row r="402">
      <c r="A402" s="54"/>
    </row>
    <row r="403">
      <c r="A403" s="54"/>
    </row>
    <row r="404">
      <c r="A404" s="54"/>
    </row>
    <row r="405">
      <c r="A405" s="54"/>
    </row>
    <row r="406">
      <c r="A406" s="54"/>
    </row>
    <row r="407">
      <c r="A407" s="54"/>
    </row>
    <row r="408">
      <c r="A408" s="54"/>
    </row>
    <row r="409">
      <c r="A409" s="54"/>
    </row>
    <row r="410">
      <c r="A410" s="54"/>
    </row>
    <row r="411">
      <c r="A411" s="54"/>
    </row>
    <row r="412">
      <c r="A412" s="54"/>
    </row>
    <row r="413">
      <c r="A413" s="54"/>
    </row>
    <row r="414">
      <c r="A414" s="54"/>
    </row>
    <row r="415">
      <c r="A415" s="54"/>
    </row>
    <row r="416">
      <c r="A416" s="54"/>
    </row>
    <row r="417">
      <c r="A417" s="54"/>
    </row>
    <row r="418">
      <c r="A418" s="54"/>
    </row>
    <row r="419">
      <c r="A419" s="54"/>
    </row>
    <row r="420">
      <c r="A420" s="54"/>
    </row>
    <row r="421">
      <c r="A421" s="54"/>
    </row>
    <row r="422">
      <c r="A422" s="54"/>
    </row>
    <row r="423">
      <c r="A423" s="54"/>
    </row>
    <row r="424">
      <c r="A424" s="54"/>
    </row>
    <row r="425">
      <c r="A425" s="54"/>
    </row>
    <row r="426">
      <c r="A426" s="54"/>
    </row>
    <row r="427">
      <c r="A427" s="54"/>
    </row>
    <row r="428">
      <c r="A428" s="54"/>
    </row>
    <row r="429">
      <c r="A429" s="54"/>
    </row>
    <row r="430">
      <c r="A430" s="54"/>
    </row>
    <row r="431">
      <c r="A431" s="54"/>
    </row>
    <row r="432">
      <c r="A432" s="54"/>
    </row>
    <row r="433">
      <c r="A433" s="54"/>
    </row>
    <row r="434">
      <c r="A434" s="54"/>
    </row>
    <row r="435">
      <c r="A435" s="54"/>
    </row>
    <row r="436">
      <c r="A436" s="54"/>
    </row>
    <row r="437">
      <c r="A437" s="54"/>
    </row>
    <row r="438">
      <c r="A438" s="54"/>
    </row>
    <row r="439">
      <c r="A439" s="54"/>
    </row>
    <row r="440">
      <c r="A440" s="54"/>
    </row>
    <row r="441">
      <c r="A441" s="54"/>
    </row>
    <row r="442">
      <c r="A442" s="54"/>
    </row>
    <row r="443">
      <c r="A443" s="54"/>
    </row>
    <row r="444">
      <c r="A444" s="54"/>
    </row>
    <row r="445">
      <c r="A445" s="54"/>
    </row>
    <row r="446">
      <c r="A446" s="54"/>
    </row>
    <row r="447">
      <c r="A447" s="54"/>
    </row>
    <row r="448">
      <c r="A448" s="54"/>
    </row>
    <row r="449">
      <c r="A449" s="54"/>
    </row>
    <row r="450">
      <c r="A450" s="54"/>
    </row>
    <row r="451">
      <c r="A451" s="54"/>
    </row>
    <row r="452">
      <c r="A452" s="54"/>
    </row>
    <row r="453">
      <c r="A453" s="54"/>
    </row>
    <row r="454">
      <c r="A454" s="54"/>
    </row>
    <row r="455">
      <c r="A455" s="54"/>
    </row>
    <row r="456">
      <c r="A456" s="54"/>
    </row>
    <row r="457">
      <c r="A457" s="54"/>
    </row>
    <row r="458">
      <c r="A458" s="54"/>
    </row>
    <row r="459">
      <c r="A459" s="54"/>
    </row>
    <row r="460">
      <c r="A460" s="54"/>
    </row>
    <row r="461">
      <c r="A461" s="54"/>
    </row>
    <row r="462">
      <c r="A462" s="54"/>
    </row>
    <row r="463">
      <c r="A463" s="54"/>
    </row>
    <row r="464">
      <c r="A464" s="54"/>
    </row>
    <row r="465">
      <c r="A465" s="54"/>
    </row>
    <row r="466">
      <c r="A466" s="54"/>
    </row>
    <row r="467">
      <c r="A467" s="54"/>
    </row>
    <row r="468">
      <c r="A468" s="54"/>
    </row>
    <row r="469">
      <c r="A469" s="54"/>
    </row>
    <row r="470">
      <c r="A470" s="54"/>
    </row>
    <row r="471">
      <c r="A471" s="54"/>
    </row>
    <row r="472">
      <c r="A472" s="54"/>
    </row>
    <row r="473">
      <c r="A473" s="54"/>
    </row>
    <row r="474">
      <c r="A474" s="54"/>
    </row>
    <row r="475">
      <c r="A475" s="54"/>
    </row>
    <row r="476">
      <c r="A476" s="54"/>
    </row>
    <row r="477">
      <c r="A477" s="54"/>
    </row>
    <row r="478">
      <c r="A478" s="54"/>
    </row>
    <row r="479">
      <c r="A479" s="54"/>
    </row>
    <row r="480">
      <c r="A480" s="54"/>
    </row>
    <row r="481">
      <c r="A481" s="54"/>
    </row>
    <row r="482">
      <c r="A482" s="54"/>
    </row>
    <row r="483">
      <c r="A483" s="54"/>
    </row>
    <row r="484">
      <c r="A484" s="54"/>
    </row>
    <row r="485">
      <c r="A485" s="54"/>
    </row>
    <row r="486">
      <c r="A486" s="54"/>
    </row>
    <row r="487">
      <c r="A487" s="54"/>
    </row>
    <row r="488">
      <c r="A488" s="54"/>
    </row>
    <row r="489">
      <c r="A489" s="54"/>
    </row>
    <row r="490">
      <c r="A490" s="54"/>
    </row>
    <row r="491">
      <c r="A491" s="54"/>
    </row>
    <row r="492">
      <c r="A492" s="54"/>
    </row>
    <row r="493">
      <c r="A493" s="54"/>
    </row>
    <row r="494">
      <c r="A494" s="54"/>
    </row>
    <row r="495">
      <c r="A495" s="54"/>
    </row>
    <row r="496">
      <c r="A496" s="54"/>
    </row>
    <row r="497">
      <c r="A497" s="54"/>
    </row>
    <row r="498">
      <c r="A498" s="54"/>
    </row>
    <row r="499">
      <c r="A499" s="54"/>
    </row>
    <row r="500">
      <c r="A500" s="54"/>
    </row>
    <row r="501">
      <c r="A501" s="54"/>
    </row>
    <row r="502">
      <c r="A502" s="54"/>
    </row>
    <row r="503">
      <c r="A503" s="54"/>
    </row>
    <row r="504">
      <c r="A504" s="54"/>
    </row>
    <row r="505">
      <c r="A505" s="54"/>
    </row>
    <row r="506">
      <c r="A506" s="54"/>
    </row>
    <row r="507">
      <c r="A507" s="54"/>
    </row>
    <row r="508">
      <c r="A508" s="54"/>
    </row>
    <row r="509">
      <c r="A509" s="54"/>
    </row>
    <row r="510">
      <c r="A510" s="54"/>
    </row>
    <row r="511">
      <c r="A511" s="54"/>
    </row>
    <row r="512">
      <c r="A512" s="54"/>
    </row>
    <row r="513">
      <c r="A513" s="54"/>
    </row>
    <row r="514">
      <c r="A514" s="54"/>
    </row>
    <row r="515">
      <c r="A515" s="54"/>
    </row>
    <row r="516">
      <c r="A516" s="54"/>
    </row>
    <row r="517">
      <c r="A517" s="54"/>
    </row>
    <row r="518">
      <c r="A518" s="54"/>
    </row>
    <row r="519">
      <c r="A519" s="54"/>
    </row>
    <row r="520">
      <c r="A520" s="54"/>
    </row>
    <row r="521">
      <c r="A521" s="54"/>
    </row>
    <row r="522">
      <c r="A522" s="54"/>
    </row>
    <row r="523">
      <c r="A523" s="54"/>
    </row>
    <row r="524">
      <c r="A524" s="54"/>
    </row>
    <row r="525">
      <c r="A525" s="54"/>
    </row>
    <row r="526">
      <c r="A526" s="54"/>
    </row>
    <row r="527">
      <c r="A527" s="54"/>
    </row>
    <row r="528">
      <c r="A528" s="54"/>
    </row>
    <row r="529">
      <c r="A529" s="54"/>
    </row>
    <row r="530">
      <c r="A530" s="54"/>
    </row>
    <row r="531">
      <c r="A531" s="54"/>
    </row>
    <row r="532">
      <c r="A532" s="54"/>
    </row>
    <row r="533">
      <c r="A533" s="54"/>
    </row>
    <row r="534">
      <c r="A534" s="54"/>
    </row>
    <row r="535">
      <c r="A535" s="54"/>
    </row>
    <row r="536">
      <c r="A536" s="54"/>
    </row>
    <row r="537">
      <c r="A537" s="54"/>
    </row>
    <row r="538">
      <c r="A538" s="54"/>
    </row>
    <row r="539">
      <c r="A539" s="54"/>
    </row>
    <row r="540">
      <c r="A540" s="54"/>
    </row>
    <row r="541">
      <c r="A541" s="54"/>
    </row>
    <row r="542">
      <c r="A542" s="54"/>
    </row>
    <row r="543">
      <c r="A543" s="54"/>
    </row>
    <row r="544">
      <c r="A544" s="54"/>
    </row>
    <row r="545">
      <c r="A545" s="54"/>
    </row>
    <row r="546">
      <c r="A546" s="54"/>
    </row>
    <row r="547">
      <c r="A547" s="54"/>
    </row>
    <row r="548">
      <c r="A548" s="54"/>
    </row>
    <row r="549">
      <c r="A549" s="54"/>
    </row>
    <row r="550">
      <c r="A550" s="54"/>
    </row>
    <row r="551">
      <c r="A551" s="54"/>
    </row>
    <row r="552">
      <c r="A552" s="54"/>
    </row>
    <row r="553">
      <c r="A553" s="54"/>
    </row>
    <row r="554">
      <c r="A554" s="54"/>
    </row>
    <row r="555">
      <c r="A555" s="54"/>
    </row>
    <row r="556">
      <c r="A556" s="54"/>
    </row>
    <row r="557">
      <c r="A557" s="54"/>
    </row>
    <row r="558">
      <c r="A558" s="54"/>
    </row>
    <row r="559">
      <c r="A559" s="54"/>
    </row>
    <row r="560">
      <c r="A560" s="54"/>
    </row>
    <row r="561">
      <c r="A561" s="54"/>
    </row>
    <row r="562">
      <c r="A562" s="54"/>
    </row>
    <row r="563">
      <c r="A563" s="54"/>
    </row>
    <row r="564">
      <c r="A564" s="54"/>
    </row>
    <row r="565">
      <c r="A565" s="54"/>
    </row>
    <row r="566">
      <c r="A566" s="54"/>
    </row>
    <row r="567">
      <c r="A567" s="54"/>
    </row>
    <row r="568">
      <c r="A568" s="54"/>
    </row>
    <row r="569">
      <c r="A569" s="54"/>
    </row>
    <row r="570">
      <c r="A570" s="54"/>
    </row>
    <row r="571">
      <c r="A571" s="54"/>
    </row>
    <row r="572">
      <c r="A572" s="54"/>
    </row>
    <row r="573">
      <c r="A573" s="54"/>
    </row>
    <row r="574">
      <c r="A574" s="54"/>
    </row>
    <row r="575">
      <c r="A575" s="54"/>
    </row>
    <row r="576">
      <c r="A576" s="54"/>
    </row>
    <row r="577">
      <c r="A577" s="54"/>
    </row>
    <row r="578">
      <c r="A578" s="54"/>
    </row>
    <row r="579">
      <c r="A579" s="54"/>
    </row>
    <row r="580">
      <c r="A580" s="54"/>
    </row>
    <row r="581">
      <c r="A581" s="54"/>
    </row>
    <row r="582">
      <c r="A582" s="54"/>
    </row>
    <row r="583">
      <c r="A583" s="54"/>
    </row>
    <row r="584">
      <c r="A584" s="54"/>
    </row>
    <row r="585">
      <c r="A585" s="54"/>
    </row>
    <row r="586">
      <c r="A586" s="54"/>
    </row>
    <row r="587">
      <c r="A587" s="54"/>
    </row>
    <row r="588">
      <c r="A588" s="54"/>
    </row>
    <row r="589">
      <c r="A589" s="54"/>
    </row>
    <row r="590">
      <c r="A590" s="54"/>
    </row>
    <row r="591">
      <c r="A591" s="54"/>
    </row>
    <row r="592">
      <c r="A592" s="54"/>
    </row>
    <row r="593">
      <c r="A593" s="54"/>
    </row>
    <row r="594">
      <c r="A594" s="54"/>
    </row>
    <row r="595">
      <c r="A595" s="54"/>
    </row>
    <row r="596">
      <c r="A596" s="54"/>
    </row>
    <row r="597">
      <c r="A597" s="54"/>
    </row>
    <row r="598">
      <c r="A598" s="54"/>
    </row>
    <row r="599">
      <c r="A599" s="54"/>
    </row>
    <row r="600">
      <c r="A600" s="54"/>
    </row>
    <row r="601">
      <c r="A601" s="54"/>
    </row>
    <row r="602">
      <c r="A602" s="54"/>
    </row>
    <row r="603">
      <c r="A603" s="54"/>
    </row>
    <row r="604">
      <c r="A604" s="54"/>
    </row>
    <row r="605">
      <c r="A605" s="54"/>
    </row>
    <row r="606">
      <c r="A606" s="54"/>
    </row>
    <row r="607">
      <c r="A607" s="54"/>
    </row>
    <row r="608">
      <c r="A608" s="54"/>
    </row>
    <row r="609">
      <c r="A609" s="54"/>
    </row>
    <row r="610">
      <c r="A610" s="54"/>
    </row>
    <row r="611">
      <c r="A611" s="54"/>
    </row>
    <row r="612">
      <c r="A612" s="54"/>
    </row>
    <row r="613">
      <c r="A613" s="54"/>
    </row>
    <row r="614">
      <c r="A614" s="54"/>
    </row>
    <row r="615">
      <c r="A615" s="54"/>
    </row>
    <row r="616">
      <c r="A616" s="54"/>
    </row>
    <row r="617">
      <c r="A617" s="54"/>
    </row>
    <row r="618">
      <c r="A618" s="54"/>
    </row>
    <row r="619">
      <c r="A619" s="54"/>
    </row>
    <row r="620">
      <c r="A620" s="54"/>
    </row>
    <row r="621">
      <c r="A621" s="54"/>
    </row>
    <row r="622">
      <c r="A622" s="54"/>
    </row>
    <row r="623">
      <c r="A623" s="54"/>
    </row>
    <row r="624">
      <c r="A624" s="54"/>
    </row>
    <row r="625">
      <c r="A625" s="54"/>
    </row>
    <row r="626">
      <c r="A626" s="54"/>
    </row>
    <row r="627">
      <c r="A627" s="54"/>
    </row>
    <row r="628">
      <c r="A628" s="54"/>
    </row>
    <row r="629">
      <c r="A629" s="54"/>
    </row>
    <row r="630">
      <c r="A630" s="54"/>
    </row>
    <row r="631">
      <c r="A631" s="54"/>
    </row>
    <row r="632">
      <c r="A632" s="54"/>
    </row>
    <row r="633">
      <c r="A633" s="54"/>
    </row>
    <row r="634">
      <c r="A634" s="54"/>
    </row>
    <row r="635">
      <c r="A635" s="54"/>
    </row>
    <row r="636">
      <c r="A636" s="54"/>
    </row>
    <row r="637">
      <c r="A637" s="54"/>
    </row>
    <row r="638">
      <c r="A638" s="54"/>
    </row>
    <row r="639">
      <c r="A639" s="54"/>
    </row>
    <row r="640">
      <c r="A640" s="54"/>
    </row>
    <row r="641">
      <c r="A641" s="54"/>
    </row>
    <row r="642">
      <c r="A642" s="54"/>
    </row>
    <row r="643">
      <c r="A643" s="54"/>
    </row>
    <row r="644">
      <c r="A644" s="54"/>
    </row>
    <row r="645">
      <c r="A645" s="54"/>
    </row>
    <row r="646">
      <c r="A646" s="54"/>
    </row>
    <row r="647">
      <c r="A647" s="54"/>
    </row>
    <row r="648">
      <c r="A648" s="54"/>
    </row>
    <row r="649">
      <c r="A649" s="54"/>
    </row>
    <row r="650">
      <c r="A650" s="54"/>
    </row>
    <row r="651">
      <c r="A651" s="54"/>
    </row>
    <row r="652">
      <c r="A652" s="54"/>
    </row>
    <row r="653">
      <c r="A653" s="54"/>
    </row>
    <row r="654">
      <c r="A654" s="54"/>
    </row>
    <row r="655">
      <c r="A655" s="54"/>
    </row>
    <row r="656">
      <c r="A656" s="54"/>
    </row>
    <row r="657">
      <c r="A657" s="54"/>
    </row>
    <row r="658">
      <c r="A658" s="54"/>
    </row>
    <row r="659">
      <c r="A659" s="54"/>
    </row>
    <row r="660">
      <c r="A660" s="54"/>
    </row>
    <row r="661">
      <c r="A661" s="54"/>
    </row>
    <row r="662">
      <c r="A662" s="54"/>
    </row>
    <row r="663">
      <c r="A663" s="54"/>
    </row>
    <row r="664">
      <c r="A664" s="54"/>
    </row>
    <row r="665">
      <c r="A665" s="54"/>
    </row>
    <row r="666">
      <c r="A666" s="54"/>
    </row>
    <row r="667">
      <c r="A667" s="54"/>
    </row>
    <row r="668">
      <c r="A668" s="54"/>
    </row>
    <row r="669">
      <c r="A669" s="54"/>
    </row>
    <row r="670">
      <c r="A670" s="54"/>
    </row>
    <row r="671">
      <c r="A671" s="54"/>
    </row>
    <row r="672">
      <c r="A672" s="54"/>
    </row>
    <row r="673">
      <c r="A673" s="54"/>
    </row>
    <row r="674">
      <c r="A674" s="54"/>
    </row>
    <row r="675">
      <c r="A675" s="54"/>
    </row>
    <row r="676">
      <c r="A676" s="54"/>
    </row>
    <row r="677">
      <c r="A677" s="54"/>
    </row>
    <row r="678">
      <c r="A678" s="54"/>
    </row>
    <row r="679">
      <c r="A679" s="54"/>
    </row>
    <row r="680">
      <c r="A680" s="54"/>
    </row>
    <row r="681">
      <c r="A681" s="54"/>
    </row>
    <row r="682">
      <c r="A682" s="54"/>
    </row>
    <row r="683">
      <c r="A683" s="54"/>
    </row>
    <row r="684">
      <c r="A684" s="54"/>
    </row>
    <row r="685">
      <c r="A685" s="54"/>
    </row>
    <row r="686">
      <c r="A686" s="54"/>
    </row>
    <row r="687">
      <c r="A687" s="54"/>
    </row>
    <row r="688">
      <c r="A688" s="54"/>
    </row>
    <row r="689">
      <c r="A689" s="54"/>
    </row>
    <row r="690">
      <c r="A690" s="54"/>
    </row>
    <row r="691">
      <c r="A691" s="54"/>
    </row>
    <row r="692">
      <c r="A692" s="54"/>
    </row>
    <row r="693">
      <c r="A693" s="54"/>
    </row>
    <row r="694">
      <c r="A694" s="54"/>
    </row>
    <row r="695">
      <c r="A695" s="54"/>
    </row>
    <row r="696">
      <c r="A696" s="54"/>
    </row>
    <row r="697">
      <c r="A697" s="54"/>
    </row>
    <row r="698">
      <c r="A698" s="54"/>
    </row>
    <row r="699">
      <c r="A699" s="54"/>
    </row>
    <row r="700">
      <c r="A700" s="54"/>
    </row>
    <row r="701">
      <c r="A701" s="54"/>
    </row>
    <row r="702">
      <c r="A702" s="54"/>
    </row>
    <row r="703">
      <c r="A703" s="54"/>
    </row>
    <row r="704">
      <c r="A704" s="54"/>
    </row>
    <row r="705">
      <c r="A705" s="54"/>
    </row>
    <row r="706">
      <c r="A706" s="54"/>
    </row>
    <row r="707">
      <c r="A707" s="54"/>
    </row>
    <row r="708">
      <c r="A708" s="54"/>
    </row>
    <row r="709">
      <c r="A709" s="54"/>
    </row>
    <row r="710">
      <c r="A710" s="54"/>
    </row>
    <row r="711">
      <c r="A711" s="54"/>
    </row>
    <row r="712">
      <c r="A712" s="54"/>
    </row>
    <row r="713">
      <c r="A713" s="54"/>
    </row>
    <row r="714">
      <c r="A714" s="54"/>
    </row>
    <row r="715">
      <c r="A715" s="54"/>
    </row>
    <row r="716">
      <c r="A716" s="54"/>
    </row>
    <row r="717">
      <c r="A717" s="54"/>
    </row>
    <row r="718">
      <c r="A718" s="54"/>
    </row>
    <row r="719">
      <c r="A719" s="54"/>
    </row>
    <row r="720">
      <c r="A720" s="54"/>
    </row>
    <row r="721">
      <c r="A721" s="54"/>
    </row>
    <row r="722">
      <c r="A722" s="54"/>
    </row>
    <row r="723">
      <c r="A723" s="54"/>
    </row>
    <row r="724">
      <c r="A724" s="54"/>
    </row>
    <row r="725">
      <c r="A725" s="54"/>
    </row>
    <row r="726">
      <c r="A726" s="54"/>
    </row>
    <row r="727">
      <c r="A727" s="54"/>
    </row>
    <row r="728">
      <c r="A728" s="54"/>
    </row>
    <row r="729">
      <c r="A729" s="54"/>
    </row>
    <row r="730">
      <c r="A730" s="54"/>
    </row>
    <row r="731">
      <c r="A731" s="54"/>
    </row>
    <row r="732">
      <c r="A732" s="54"/>
    </row>
    <row r="733">
      <c r="A733" s="54"/>
    </row>
    <row r="734">
      <c r="A734" s="54"/>
    </row>
    <row r="735">
      <c r="A735" s="54"/>
    </row>
    <row r="736">
      <c r="A736" s="54"/>
    </row>
    <row r="737">
      <c r="A737" s="54"/>
    </row>
    <row r="738">
      <c r="A738" s="54"/>
    </row>
    <row r="739">
      <c r="A739" s="54"/>
    </row>
    <row r="740">
      <c r="A740" s="54"/>
    </row>
    <row r="741">
      <c r="A741" s="54"/>
    </row>
    <row r="742">
      <c r="A742" s="54"/>
    </row>
    <row r="743">
      <c r="A743" s="54"/>
    </row>
    <row r="744">
      <c r="A744" s="54"/>
    </row>
    <row r="745">
      <c r="A745" s="54"/>
    </row>
    <row r="746">
      <c r="A746" s="54"/>
    </row>
    <row r="747">
      <c r="A747" s="54"/>
    </row>
    <row r="748">
      <c r="A748" s="54"/>
    </row>
    <row r="749">
      <c r="A749" s="54"/>
    </row>
    <row r="750">
      <c r="A750" s="54"/>
    </row>
    <row r="751">
      <c r="A751" s="54"/>
    </row>
    <row r="752">
      <c r="A752" s="54"/>
    </row>
    <row r="753">
      <c r="A753" s="54"/>
    </row>
    <row r="754">
      <c r="A754" s="54"/>
    </row>
    <row r="755">
      <c r="A755" s="54"/>
    </row>
    <row r="756">
      <c r="A756" s="54"/>
    </row>
    <row r="757">
      <c r="A757" s="54"/>
    </row>
    <row r="758">
      <c r="A758" s="54"/>
    </row>
    <row r="759">
      <c r="A759" s="54"/>
    </row>
    <row r="760">
      <c r="A760" s="54"/>
    </row>
    <row r="761">
      <c r="A761" s="54"/>
    </row>
    <row r="762">
      <c r="A762" s="54"/>
    </row>
    <row r="763">
      <c r="A763" s="54"/>
    </row>
    <row r="764">
      <c r="A764" s="54"/>
    </row>
    <row r="765">
      <c r="A765" s="54"/>
    </row>
    <row r="766">
      <c r="A766" s="54"/>
    </row>
    <row r="767">
      <c r="A767" s="54"/>
    </row>
    <row r="768">
      <c r="A768" s="54"/>
    </row>
    <row r="769">
      <c r="A769" s="54"/>
    </row>
    <row r="770">
      <c r="A770" s="54"/>
    </row>
    <row r="771">
      <c r="A771" s="54"/>
    </row>
    <row r="772">
      <c r="A772" s="54"/>
    </row>
    <row r="773">
      <c r="A773" s="54"/>
    </row>
    <row r="774">
      <c r="A774" s="54"/>
    </row>
    <row r="775">
      <c r="A775" s="54"/>
    </row>
    <row r="776">
      <c r="A776" s="54"/>
    </row>
    <row r="777">
      <c r="A777" s="54"/>
    </row>
    <row r="778">
      <c r="A778" s="54"/>
    </row>
    <row r="779">
      <c r="A779" s="54"/>
    </row>
    <row r="780">
      <c r="A780" s="54"/>
    </row>
    <row r="781">
      <c r="A781" s="54"/>
    </row>
    <row r="782">
      <c r="A782" s="54"/>
    </row>
    <row r="783">
      <c r="A783" s="54"/>
    </row>
    <row r="784">
      <c r="A784" s="54"/>
    </row>
    <row r="785">
      <c r="A785" s="54"/>
    </row>
    <row r="786">
      <c r="A786" s="54"/>
    </row>
    <row r="787">
      <c r="A787" s="54"/>
    </row>
    <row r="788">
      <c r="A788" s="54"/>
    </row>
    <row r="789">
      <c r="A789" s="54"/>
    </row>
    <row r="790">
      <c r="A790" s="54"/>
    </row>
    <row r="791">
      <c r="A791" s="54"/>
    </row>
    <row r="792">
      <c r="A792" s="54"/>
    </row>
    <row r="793">
      <c r="A793" s="54"/>
    </row>
    <row r="794">
      <c r="A794" s="54"/>
    </row>
    <row r="795">
      <c r="A795" s="54"/>
    </row>
    <row r="796">
      <c r="A796" s="54"/>
    </row>
    <row r="797">
      <c r="A797" s="54"/>
    </row>
    <row r="798">
      <c r="A798" s="54"/>
    </row>
    <row r="799">
      <c r="A799" s="54"/>
    </row>
    <row r="800">
      <c r="A800" s="54"/>
    </row>
    <row r="801">
      <c r="A801" s="54"/>
    </row>
    <row r="802">
      <c r="A802" s="54"/>
    </row>
    <row r="803">
      <c r="A803" s="54"/>
    </row>
    <row r="804">
      <c r="A804" s="54"/>
    </row>
    <row r="805">
      <c r="A805" s="54"/>
    </row>
    <row r="806">
      <c r="A806" s="54"/>
    </row>
    <row r="807">
      <c r="A807" s="54"/>
    </row>
    <row r="808">
      <c r="A808" s="54"/>
    </row>
    <row r="809">
      <c r="A809" s="54"/>
    </row>
    <row r="810">
      <c r="A810" s="54"/>
    </row>
    <row r="811">
      <c r="A811" s="54"/>
    </row>
    <row r="812">
      <c r="A812" s="54"/>
    </row>
    <row r="813">
      <c r="A813" s="54"/>
    </row>
    <row r="814">
      <c r="A814" s="54"/>
    </row>
    <row r="815">
      <c r="A815" s="54"/>
    </row>
    <row r="816">
      <c r="A816" s="54"/>
    </row>
    <row r="817">
      <c r="A817" s="54"/>
    </row>
    <row r="818">
      <c r="A818" s="54"/>
    </row>
    <row r="819">
      <c r="A819" s="54"/>
    </row>
    <row r="820">
      <c r="A820" s="54"/>
    </row>
    <row r="821">
      <c r="A821" s="54"/>
    </row>
    <row r="822">
      <c r="A822" s="54"/>
    </row>
    <row r="823">
      <c r="A823" s="54"/>
    </row>
    <row r="824">
      <c r="A824" s="54"/>
    </row>
    <row r="825">
      <c r="A825" s="54"/>
    </row>
    <row r="826">
      <c r="A826" s="54"/>
    </row>
    <row r="827">
      <c r="A827" s="54"/>
    </row>
    <row r="828">
      <c r="A828" s="54"/>
    </row>
    <row r="829">
      <c r="A829" s="54"/>
    </row>
    <row r="830">
      <c r="A830" s="54"/>
    </row>
    <row r="831">
      <c r="A831" s="54"/>
    </row>
    <row r="832">
      <c r="A832" s="54"/>
    </row>
    <row r="833">
      <c r="A833" s="54"/>
    </row>
    <row r="834">
      <c r="A834" s="54"/>
    </row>
    <row r="835">
      <c r="A835" s="54"/>
    </row>
    <row r="836">
      <c r="A836" s="54"/>
    </row>
    <row r="837">
      <c r="A837" s="54"/>
    </row>
    <row r="838">
      <c r="A838" s="54"/>
    </row>
    <row r="839">
      <c r="A839" s="54"/>
    </row>
    <row r="840">
      <c r="A840" s="54"/>
    </row>
    <row r="841">
      <c r="A841" s="54"/>
    </row>
    <row r="842">
      <c r="A842" s="54"/>
    </row>
    <row r="843">
      <c r="A843" s="54"/>
    </row>
    <row r="844">
      <c r="A844" s="54"/>
    </row>
    <row r="845">
      <c r="A845" s="54"/>
    </row>
    <row r="846">
      <c r="A846" s="54"/>
    </row>
    <row r="847">
      <c r="A847" s="54"/>
    </row>
    <row r="848">
      <c r="A848" s="54"/>
    </row>
    <row r="849">
      <c r="A849" s="54"/>
    </row>
    <row r="850">
      <c r="A850" s="54"/>
    </row>
    <row r="851">
      <c r="A851" s="54"/>
    </row>
    <row r="852">
      <c r="A852" s="54"/>
    </row>
    <row r="853">
      <c r="A853" s="54"/>
    </row>
    <row r="854">
      <c r="A854" s="54"/>
    </row>
    <row r="855">
      <c r="A855" s="54"/>
    </row>
    <row r="856">
      <c r="A856" s="54"/>
    </row>
    <row r="857">
      <c r="A857" s="54"/>
    </row>
    <row r="858">
      <c r="A858" s="54"/>
    </row>
    <row r="859">
      <c r="A859" s="54"/>
    </row>
    <row r="860">
      <c r="A860" s="54"/>
    </row>
    <row r="861">
      <c r="A861" s="54"/>
    </row>
    <row r="862">
      <c r="A862" s="54"/>
    </row>
    <row r="863">
      <c r="A863" s="54"/>
    </row>
    <row r="864">
      <c r="A864" s="54"/>
    </row>
    <row r="865">
      <c r="A865" s="54"/>
    </row>
    <row r="866">
      <c r="A866" s="54"/>
    </row>
    <row r="867">
      <c r="A867" s="54"/>
    </row>
    <row r="868">
      <c r="A868" s="54"/>
    </row>
    <row r="869">
      <c r="A869" s="54"/>
    </row>
    <row r="870">
      <c r="A870" s="54"/>
    </row>
    <row r="871">
      <c r="A871" s="54"/>
    </row>
    <row r="872">
      <c r="A872" s="54"/>
    </row>
    <row r="873">
      <c r="A873" s="54"/>
    </row>
    <row r="874">
      <c r="A874" s="54"/>
    </row>
    <row r="875">
      <c r="A875" s="54"/>
    </row>
    <row r="876">
      <c r="A876" s="54"/>
    </row>
    <row r="877">
      <c r="A877" s="54"/>
    </row>
    <row r="878">
      <c r="A878" s="54"/>
    </row>
    <row r="879">
      <c r="A879" s="54"/>
    </row>
    <row r="880">
      <c r="A880" s="54"/>
    </row>
    <row r="881">
      <c r="A881" s="54"/>
    </row>
    <row r="882">
      <c r="A882" s="54"/>
    </row>
    <row r="883">
      <c r="A883" s="54"/>
    </row>
    <row r="884">
      <c r="A884" s="54"/>
    </row>
    <row r="885">
      <c r="A885" s="54"/>
    </row>
    <row r="886">
      <c r="A886" s="54"/>
    </row>
    <row r="887">
      <c r="A887" s="54"/>
    </row>
    <row r="888">
      <c r="A888" s="54"/>
    </row>
    <row r="889">
      <c r="A889" s="54"/>
    </row>
    <row r="890">
      <c r="A890" s="54"/>
    </row>
    <row r="891">
      <c r="A891" s="54"/>
    </row>
    <row r="892">
      <c r="A892" s="54"/>
    </row>
    <row r="893">
      <c r="A893" s="54"/>
    </row>
    <row r="894">
      <c r="A894" s="54"/>
    </row>
    <row r="895">
      <c r="A895" s="54"/>
    </row>
    <row r="896">
      <c r="A896" s="54"/>
    </row>
    <row r="897">
      <c r="A897" s="54"/>
    </row>
    <row r="898">
      <c r="A898" s="54"/>
    </row>
    <row r="899">
      <c r="A899" s="54"/>
    </row>
    <row r="900">
      <c r="A900" s="54"/>
    </row>
    <row r="901">
      <c r="A901" s="54"/>
    </row>
    <row r="902">
      <c r="A902" s="54"/>
    </row>
    <row r="903">
      <c r="A903" s="54"/>
    </row>
    <row r="904">
      <c r="A904" s="54"/>
    </row>
    <row r="905">
      <c r="A905" s="54"/>
    </row>
    <row r="906">
      <c r="A906" s="54"/>
    </row>
    <row r="907">
      <c r="A907" s="54"/>
    </row>
    <row r="908">
      <c r="A908" s="54"/>
    </row>
    <row r="909">
      <c r="A909" s="54"/>
    </row>
    <row r="910">
      <c r="A910" s="54"/>
    </row>
    <row r="911">
      <c r="A911" s="54"/>
    </row>
    <row r="912">
      <c r="A912" s="54"/>
    </row>
    <row r="913">
      <c r="A913" s="54"/>
    </row>
    <row r="914">
      <c r="A914" s="54"/>
    </row>
    <row r="915">
      <c r="A915" s="54"/>
    </row>
    <row r="916">
      <c r="A916" s="54"/>
    </row>
    <row r="917">
      <c r="A917" s="54"/>
    </row>
    <row r="918">
      <c r="A918" s="54"/>
    </row>
    <row r="919">
      <c r="A919" s="54"/>
    </row>
    <row r="920">
      <c r="A920" s="54"/>
    </row>
    <row r="921">
      <c r="A921" s="54"/>
    </row>
    <row r="922">
      <c r="A922" s="54"/>
    </row>
    <row r="923">
      <c r="A923" s="54"/>
    </row>
    <row r="924">
      <c r="A924" s="54"/>
    </row>
    <row r="925">
      <c r="A925" s="54"/>
    </row>
    <row r="926">
      <c r="A926" s="54"/>
    </row>
    <row r="927">
      <c r="A927" s="54"/>
    </row>
    <row r="928">
      <c r="A928" s="54"/>
    </row>
    <row r="929">
      <c r="A929" s="54"/>
    </row>
    <row r="930">
      <c r="A930" s="54"/>
    </row>
    <row r="931">
      <c r="A931" s="54"/>
    </row>
    <row r="932">
      <c r="A932" s="54"/>
    </row>
    <row r="933">
      <c r="A933" s="54"/>
    </row>
    <row r="934">
      <c r="A934" s="54"/>
    </row>
    <row r="935">
      <c r="A935" s="54"/>
    </row>
    <row r="936">
      <c r="A936" s="54"/>
    </row>
    <row r="937">
      <c r="A937" s="54"/>
    </row>
    <row r="938">
      <c r="A938" s="54"/>
    </row>
    <row r="939">
      <c r="A939" s="54"/>
    </row>
    <row r="940">
      <c r="A940" s="54"/>
    </row>
    <row r="941">
      <c r="A941" s="54"/>
    </row>
    <row r="942">
      <c r="A942" s="54"/>
    </row>
    <row r="943">
      <c r="A943" s="54"/>
    </row>
    <row r="944">
      <c r="A944" s="54"/>
    </row>
    <row r="945">
      <c r="A945" s="54"/>
    </row>
    <row r="946">
      <c r="A946" s="54"/>
    </row>
    <row r="947">
      <c r="A947" s="54"/>
    </row>
    <row r="948">
      <c r="A948" s="54"/>
    </row>
    <row r="949">
      <c r="A949" s="54"/>
    </row>
    <row r="950">
      <c r="A950" s="54"/>
    </row>
    <row r="951">
      <c r="A951" s="54"/>
    </row>
    <row r="952">
      <c r="A952" s="54"/>
    </row>
    <row r="953">
      <c r="A953" s="54"/>
    </row>
    <row r="954">
      <c r="A954" s="54"/>
    </row>
    <row r="955">
      <c r="A955" s="54"/>
    </row>
    <row r="956">
      <c r="A956" s="54"/>
    </row>
    <row r="957">
      <c r="A957" s="54"/>
    </row>
    <row r="958">
      <c r="A958" s="54"/>
    </row>
    <row r="959">
      <c r="A959" s="54"/>
    </row>
    <row r="960">
      <c r="A960" s="54"/>
    </row>
    <row r="961">
      <c r="A961" s="54"/>
    </row>
    <row r="962">
      <c r="A962" s="54"/>
    </row>
    <row r="963">
      <c r="A963" s="54"/>
    </row>
    <row r="964">
      <c r="A964" s="54"/>
    </row>
    <row r="965">
      <c r="A965" s="54"/>
    </row>
    <row r="966">
      <c r="A966" s="54"/>
    </row>
    <row r="967">
      <c r="A967" s="54"/>
    </row>
    <row r="968">
      <c r="A968" s="54"/>
    </row>
    <row r="969">
      <c r="A969" s="54"/>
    </row>
    <row r="970">
      <c r="A970" s="54"/>
    </row>
    <row r="971">
      <c r="A971" s="54"/>
    </row>
    <row r="972">
      <c r="A972" s="54"/>
    </row>
    <row r="973">
      <c r="A973" s="54"/>
    </row>
    <row r="974">
      <c r="A974" s="54"/>
    </row>
    <row r="975">
      <c r="A975" s="54"/>
    </row>
    <row r="976">
      <c r="A976" s="54"/>
    </row>
    <row r="977">
      <c r="A977" s="54"/>
    </row>
    <row r="978">
      <c r="A978" s="54"/>
    </row>
    <row r="979">
      <c r="A979" s="54"/>
    </row>
    <row r="980">
      <c r="A980" s="54"/>
    </row>
    <row r="981">
      <c r="A981" s="54"/>
    </row>
    <row r="982">
      <c r="A982" s="54"/>
    </row>
    <row r="983">
      <c r="A983" s="54"/>
    </row>
    <row r="984">
      <c r="A984" s="54"/>
    </row>
    <row r="985">
      <c r="A985" s="54"/>
    </row>
    <row r="986">
      <c r="A986" s="54"/>
    </row>
    <row r="987">
      <c r="A987" s="54"/>
    </row>
    <row r="988">
      <c r="A988" s="54"/>
    </row>
    <row r="989">
      <c r="A989" s="54"/>
    </row>
    <row r="990">
      <c r="A990" s="54"/>
    </row>
    <row r="991">
      <c r="A991" s="54"/>
    </row>
    <row r="992">
      <c r="A992" s="54"/>
    </row>
    <row r="993">
      <c r="A993" s="54"/>
    </row>
    <row r="994">
      <c r="A994" s="54"/>
    </row>
    <row r="995">
      <c r="A995" s="54"/>
    </row>
    <row r="996">
      <c r="A996" s="54"/>
    </row>
    <row r="997">
      <c r="A997" s="54"/>
    </row>
    <row r="998">
      <c r="A998" s="54"/>
    </row>
    <row r="999">
      <c r="A999" s="54"/>
    </row>
    <row r="1000">
      <c r="A1000" s="54"/>
    </row>
    <row r="1001">
      <c r="A1001" s="54"/>
    </row>
  </sheetData>
  <autoFilter ref="$B$2:$W$190">
    <sortState ref="B2:W190">
      <sortCondition ref="W2:W190"/>
      <sortCondition ref="Q2:Q190"/>
      <sortCondition ref="V2:V190"/>
    </sortState>
  </autoFil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5"/>
    <col customWidth="1" min="2" max="2" width="7.0"/>
    <col customWidth="1" min="3" max="3" width="7.5"/>
    <col customWidth="1" min="4" max="4" width="5.5"/>
    <col customWidth="1" min="5" max="5" width="3.25"/>
    <col customWidth="1" min="7" max="7" width="7.25"/>
    <col customWidth="1" min="8" max="8" width="8.0"/>
    <col customWidth="1" min="9" max="9" width="6.0"/>
  </cols>
  <sheetData>
    <row r="1">
      <c r="A1" s="47" t="s">
        <v>262</v>
      </c>
      <c r="B1" s="47" t="s">
        <v>258</v>
      </c>
      <c r="C1" s="47" t="s">
        <v>259</v>
      </c>
      <c r="D1" s="47" t="s">
        <v>263</v>
      </c>
      <c r="E1" s="58"/>
      <c r="F1" s="47" t="s">
        <v>262</v>
      </c>
      <c r="G1" s="47" t="s">
        <v>258</v>
      </c>
      <c r="H1" s="47" t="s">
        <v>259</v>
      </c>
      <c r="I1" s="47" t="s">
        <v>263</v>
      </c>
    </row>
    <row r="2">
      <c r="A2" s="47" t="s">
        <v>264</v>
      </c>
      <c r="E2" s="59"/>
      <c r="F2" s="47" t="s">
        <v>265</v>
      </c>
      <c r="G2" s="47">
        <v>296.0</v>
      </c>
      <c r="H2" s="47">
        <v>297.0</v>
      </c>
      <c r="I2" s="52">
        <f t="shared" ref="I2:I15" si="1">G2+H2</f>
        <v>593</v>
      </c>
    </row>
    <row r="3">
      <c r="A3" s="60" t="s">
        <v>5</v>
      </c>
      <c r="B3" s="47">
        <v>84.0</v>
      </c>
      <c r="C3" s="47">
        <v>78.0</v>
      </c>
      <c r="E3" s="59"/>
      <c r="F3" s="47" t="s">
        <v>266</v>
      </c>
      <c r="G3" s="47">
        <v>300.0</v>
      </c>
      <c r="H3" s="47">
        <v>299.0</v>
      </c>
      <c r="I3" s="52">
        <f t="shared" si="1"/>
        <v>599</v>
      </c>
    </row>
    <row r="4">
      <c r="A4" s="61" t="s">
        <v>12</v>
      </c>
      <c r="B4" s="47">
        <v>84.0</v>
      </c>
      <c r="C4" s="47">
        <v>86.0</v>
      </c>
      <c r="E4" s="59"/>
      <c r="F4" s="47" t="s">
        <v>267</v>
      </c>
      <c r="G4" s="47">
        <v>297.0</v>
      </c>
      <c r="H4" s="47">
        <v>303.0</v>
      </c>
      <c r="I4" s="52">
        <f t="shared" si="1"/>
        <v>600</v>
      </c>
    </row>
    <row r="5">
      <c r="A5" s="61" t="s">
        <v>19</v>
      </c>
      <c r="B5" s="47">
        <v>81.0</v>
      </c>
      <c r="C5" s="47">
        <v>77.0</v>
      </c>
      <c r="E5" s="59"/>
      <c r="F5" s="47" t="s">
        <v>268</v>
      </c>
      <c r="G5" s="47">
        <v>307.0</v>
      </c>
      <c r="H5" s="47">
        <v>300.0</v>
      </c>
      <c r="I5" s="52">
        <f t="shared" si="1"/>
        <v>607</v>
      </c>
    </row>
    <row r="6">
      <c r="A6" s="61" t="s">
        <v>26</v>
      </c>
      <c r="B6" s="47">
        <v>73.0</v>
      </c>
      <c r="C6" s="47">
        <v>77.0</v>
      </c>
      <c r="E6" s="59"/>
      <c r="F6" s="47" t="s">
        <v>269</v>
      </c>
      <c r="G6" s="47">
        <v>300.0</v>
      </c>
      <c r="H6" s="47">
        <v>307.0</v>
      </c>
      <c r="I6" s="52">
        <f t="shared" si="1"/>
        <v>607</v>
      </c>
    </row>
    <row r="7">
      <c r="A7" s="61" t="s">
        <v>32</v>
      </c>
      <c r="B7" s="47">
        <v>82.0</v>
      </c>
      <c r="C7" s="47">
        <v>80.0</v>
      </c>
      <c r="E7" s="59"/>
      <c r="F7" s="47" t="s">
        <v>270</v>
      </c>
      <c r="G7" s="47">
        <v>297.0</v>
      </c>
      <c r="H7" s="47">
        <v>312.0</v>
      </c>
      <c r="I7" s="52">
        <f t="shared" si="1"/>
        <v>609</v>
      </c>
    </row>
    <row r="8">
      <c r="B8" s="47">
        <v>320.0</v>
      </c>
      <c r="C8" s="47">
        <v>312.0</v>
      </c>
      <c r="D8" s="52">
        <f>B8+C8</f>
        <v>632</v>
      </c>
      <c r="E8" s="59"/>
      <c r="F8" s="47" t="s">
        <v>271</v>
      </c>
      <c r="G8" s="47">
        <v>302.0</v>
      </c>
      <c r="H8" s="47">
        <v>309.0</v>
      </c>
      <c r="I8" s="52">
        <f t="shared" si="1"/>
        <v>611</v>
      </c>
    </row>
    <row r="9">
      <c r="A9" s="47" t="s">
        <v>272</v>
      </c>
      <c r="E9" s="59"/>
      <c r="F9" s="47" t="s">
        <v>273</v>
      </c>
      <c r="G9" s="47">
        <v>318.0</v>
      </c>
      <c r="H9" s="47">
        <v>312.0</v>
      </c>
      <c r="I9" s="52">
        <f t="shared" si="1"/>
        <v>630</v>
      </c>
    </row>
    <row r="10">
      <c r="A10" s="62" t="s">
        <v>39</v>
      </c>
      <c r="B10" s="47">
        <v>82.0</v>
      </c>
      <c r="C10" s="47">
        <v>81.0</v>
      </c>
      <c r="E10" s="59"/>
      <c r="F10" s="47" t="s">
        <v>264</v>
      </c>
      <c r="G10" s="47">
        <v>320.0</v>
      </c>
      <c r="H10" s="47">
        <v>312.0</v>
      </c>
      <c r="I10" s="52">
        <f t="shared" si="1"/>
        <v>632</v>
      </c>
    </row>
    <row r="11">
      <c r="A11" s="61" t="s">
        <v>46</v>
      </c>
      <c r="B11" s="47">
        <v>87.0</v>
      </c>
      <c r="C11" s="47">
        <v>77.0</v>
      </c>
      <c r="E11" s="59"/>
      <c r="F11" s="47" t="s">
        <v>274</v>
      </c>
      <c r="G11" s="47">
        <v>313.0</v>
      </c>
      <c r="H11" s="47">
        <v>323.0</v>
      </c>
      <c r="I11" s="52">
        <f t="shared" si="1"/>
        <v>636</v>
      </c>
    </row>
    <row r="12">
      <c r="A12" s="61" t="s">
        <v>52</v>
      </c>
      <c r="B12" s="47">
        <v>90.0</v>
      </c>
      <c r="C12" s="47">
        <v>83.0</v>
      </c>
      <c r="E12" s="59"/>
      <c r="F12" s="47" t="s">
        <v>275</v>
      </c>
      <c r="G12" s="47">
        <v>320.0</v>
      </c>
      <c r="H12" s="47">
        <v>328.0</v>
      </c>
      <c r="I12" s="52">
        <f t="shared" si="1"/>
        <v>648</v>
      </c>
    </row>
    <row r="13">
      <c r="A13" s="62" t="s">
        <v>59</v>
      </c>
      <c r="B13" s="47">
        <v>82.0</v>
      </c>
      <c r="C13" s="47">
        <v>88.0</v>
      </c>
      <c r="E13" s="59"/>
      <c r="F13" s="47" t="s">
        <v>276</v>
      </c>
      <c r="G13" s="47">
        <v>323.0</v>
      </c>
      <c r="H13" s="47">
        <v>326.0</v>
      </c>
      <c r="I13" s="52">
        <f t="shared" si="1"/>
        <v>649</v>
      </c>
    </row>
    <row r="14">
      <c r="A14" s="63" t="s">
        <v>67</v>
      </c>
      <c r="B14" s="47">
        <v>113.0</v>
      </c>
      <c r="C14" s="47">
        <v>103.0</v>
      </c>
      <c r="E14" s="59"/>
      <c r="F14" s="47" t="s">
        <v>277</v>
      </c>
      <c r="G14" s="47">
        <v>327.0</v>
      </c>
      <c r="H14" s="47">
        <v>324.0</v>
      </c>
      <c r="I14" s="52">
        <f t="shared" si="1"/>
        <v>651</v>
      </c>
    </row>
    <row r="15">
      <c r="B15" s="47">
        <v>341.0</v>
      </c>
      <c r="C15" s="47">
        <v>329.0</v>
      </c>
      <c r="D15" s="52">
        <f>B15+C15</f>
        <v>670</v>
      </c>
      <c r="E15" s="59"/>
      <c r="F15" s="47" t="s">
        <v>272</v>
      </c>
      <c r="G15" s="47">
        <v>341.0</v>
      </c>
      <c r="H15" s="47">
        <v>329.0</v>
      </c>
      <c r="I15" s="52">
        <f t="shared" si="1"/>
        <v>670</v>
      </c>
    </row>
    <row r="16">
      <c r="A16" s="47" t="s">
        <v>271</v>
      </c>
      <c r="E16" s="59"/>
    </row>
    <row r="17">
      <c r="A17" s="62" t="s">
        <v>6</v>
      </c>
      <c r="B17" s="47">
        <v>77.0</v>
      </c>
      <c r="C17" s="47">
        <v>76.0</v>
      </c>
      <c r="E17" s="59"/>
    </row>
    <row r="18">
      <c r="A18" s="62" t="s">
        <v>13</v>
      </c>
      <c r="B18" s="47">
        <v>78.0</v>
      </c>
      <c r="C18" s="47">
        <v>77.0</v>
      </c>
      <c r="E18" s="59"/>
    </row>
    <row r="19">
      <c r="A19" s="62" t="s">
        <v>20</v>
      </c>
      <c r="B19" s="47">
        <v>79.0</v>
      </c>
      <c r="C19" s="47">
        <v>81.0</v>
      </c>
      <c r="E19" s="59"/>
    </row>
    <row r="20">
      <c r="A20" s="62" t="s">
        <v>27</v>
      </c>
      <c r="B20" s="47">
        <v>71.0</v>
      </c>
      <c r="C20" s="47">
        <v>76.0</v>
      </c>
      <c r="E20" s="59"/>
    </row>
    <row r="21">
      <c r="A21" s="62" t="s">
        <v>33</v>
      </c>
      <c r="B21" s="47">
        <v>76.0</v>
      </c>
      <c r="C21" s="47">
        <v>80.0</v>
      </c>
      <c r="E21" s="59"/>
    </row>
    <row r="22">
      <c r="B22" s="47">
        <v>302.0</v>
      </c>
      <c r="C22" s="47">
        <v>309.0</v>
      </c>
      <c r="D22" s="52">
        <f>B22+C22</f>
        <v>611</v>
      </c>
      <c r="E22" s="59"/>
    </row>
    <row r="23">
      <c r="A23" s="47" t="s">
        <v>276</v>
      </c>
      <c r="E23" s="59"/>
    </row>
    <row r="24">
      <c r="A24" s="61" t="s">
        <v>40</v>
      </c>
      <c r="B24" s="47">
        <v>95.0</v>
      </c>
      <c r="C24" s="47">
        <v>83.0</v>
      </c>
      <c r="E24" s="59"/>
    </row>
    <row r="25">
      <c r="A25" s="61" t="s">
        <v>47</v>
      </c>
      <c r="B25" s="47">
        <v>77.0</v>
      </c>
      <c r="C25" s="47">
        <v>81.0</v>
      </c>
      <c r="E25" s="59"/>
    </row>
    <row r="26">
      <c r="A26" s="61" t="s">
        <v>53</v>
      </c>
      <c r="B26" s="47">
        <v>76.0</v>
      </c>
      <c r="C26" s="47">
        <v>85.0</v>
      </c>
      <c r="E26" s="59"/>
    </row>
    <row r="27">
      <c r="A27" s="61" t="s">
        <v>60</v>
      </c>
      <c r="B27" s="47">
        <v>88.0</v>
      </c>
      <c r="C27" s="47">
        <v>85.0</v>
      </c>
      <c r="E27" s="59"/>
    </row>
    <row r="28">
      <c r="A28" s="22" t="s">
        <v>62</v>
      </c>
      <c r="B28" s="47">
        <v>82.0</v>
      </c>
      <c r="C28" s="47">
        <v>77.0</v>
      </c>
      <c r="E28" s="59"/>
    </row>
    <row r="29">
      <c r="B29" s="47">
        <v>323.0</v>
      </c>
      <c r="C29" s="47">
        <v>326.0</v>
      </c>
      <c r="D29" s="52">
        <f>B29+C29</f>
        <v>649</v>
      </c>
      <c r="E29" s="59"/>
    </row>
    <row r="30">
      <c r="A30" s="47" t="s">
        <v>266</v>
      </c>
      <c r="E30" s="59"/>
    </row>
    <row r="31">
      <c r="A31" s="61" t="s">
        <v>7</v>
      </c>
      <c r="B31" s="47">
        <v>78.0</v>
      </c>
      <c r="C31" s="47">
        <v>77.0</v>
      </c>
      <c r="E31" s="59"/>
    </row>
    <row r="32">
      <c r="A32" s="61" t="s">
        <v>14</v>
      </c>
      <c r="B32" s="47">
        <v>75.0</v>
      </c>
      <c r="C32" s="47">
        <v>73.0</v>
      </c>
      <c r="E32" s="59"/>
    </row>
    <row r="33">
      <c r="A33" s="61" t="s">
        <v>21</v>
      </c>
      <c r="B33" s="47">
        <v>74.0</v>
      </c>
      <c r="C33" s="47">
        <v>74.0</v>
      </c>
      <c r="E33" s="59"/>
    </row>
    <row r="34">
      <c r="A34" s="61" t="s">
        <v>28</v>
      </c>
      <c r="B34" s="47">
        <v>84.0</v>
      </c>
      <c r="C34" s="47">
        <v>76.0</v>
      </c>
      <c r="E34" s="59"/>
    </row>
    <row r="35">
      <c r="A35" s="61" t="s">
        <v>34</v>
      </c>
      <c r="B35" s="47">
        <v>73.0</v>
      </c>
      <c r="C35" s="47">
        <v>76.0</v>
      </c>
      <c r="E35" s="59"/>
    </row>
    <row r="36">
      <c r="B36" s="47">
        <v>300.0</v>
      </c>
      <c r="C36" s="47">
        <v>299.0</v>
      </c>
      <c r="D36" s="52">
        <f>B36+C36</f>
        <v>599</v>
      </c>
      <c r="E36" s="59"/>
    </row>
    <row r="37">
      <c r="A37" s="47" t="s">
        <v>268</v>
      </c>
      <c r="E37" s="59"/>
    </row>
    <row r="38">
      <c r="A38" s="61" t="s">
        <v>41</v>
      </c>
      <c r="B38" s="47">
        <v>76.0</v>
      </c>
      <c r="C38" s="47">
        <v>72.0</v>
      </c>
      <c r="E38" s="59"/>
    </row>
    <row r="39">
      <c r="A39" s="61" t="s">
        <v>48</v>
      </c>
      <c r="B39" s="47">
        <v>78.0</v>
      </c>
      <c r="C39" s="47">
        <v>74.0</v>
      </c>
      <c r="E39" s="59"/>
    </row>
    <row r="40">
      <c r="A40" s="61" t="s">
        <v>54</v>
      </c>
      <c r="B40" s="47">
        <v>74.0</v>
      </c>
      <c r="C40" s="47">
        <v>76.0</v>
      </c>
      <c r="E40" s="59"/>
    </row>
    <row r="41">
      <c r="A41" s="62" t="s">
        <v>61</v>
      </c>
      <c r="B41" s="47">
        <v>79.0</v>
      </c>
      <c r="C41" s="47">
        <v>78.0</v>
      </c>
      <c r="E41" s="59"/>
    </row>
    <row r="42">
      <c r="B42" s="47">
        <v>307.0</v>
      </c>
      <c r="C42" s="47">
        <v>300.0</v>
      </c>
      <c r="D42" s="52">
        <f>B42+C42</f>
        <v>607</v>
      </c>
      <c r="E42" s="59"/>
    </row>
    <row r="43">
      <c r="A43" s="47" t="s">
        <v>269</v>
      </c>
      <c r="E43" s="59"/>
    </row>
    <row r="44">
      <c r="A44" s="61" t="s">
        <v>8</v>
      </c>
      <c r="B44" s="47">
        <v>75.0</v>
      </c>
      <c r="C44" s="47">
        <v>76.0</v>
      </c>
      <c r="E44" s="59"/>
    </row>
    <row r="45">
      <c r="A45" s="61" t="s">
        <v>15</v>
      </c>
      <c r="B45" s="47">
        <v>78.0</v>
      </c>
      <c r="C45" s="47">
        <v>77.0</v>
      </c>
      <c r="E45" s="59"/>
    </row>
    <row r="46">
      <c r="A46" s="61" t="s">
        <v>22</v>
      </c>
      <c r="B46" s="47">
        <v>72.0</v>
      </c>
      <c r="C46" s="47">
        <v>75.0</v>
      </c>
      <c r="E46" s="59"/>
    </row>
    <row r="47">
      <c r="A47" s="61" t="s">
        <v>55</v>
      </c>
      <c r="B47" s="47">
        <v>75.0</v>
      </c>
      <c r="C47" s="47">
        <v>79.0</v>
      </c>
      <c r="E47" s="59"/>
    </row>
    <row r="48">
      <c r="A48" s="61" t="s">
        <v>35</v>
      </c>
      <c r="B48" s="47">
        <v>82.0</v>
      </c>
      <c r="C48" s="47">
        <v>89.0</v>
      </c>
      <c r="E48" s="59"/>
    </row>
    <row r="49">
      <c r="B49" s="47">
        <v>300.0</v>
      </c>
      <c r="C49" s="47">
        <v>307.0</v>
      </c>
      <c r="D49" s="52">
        <f>B49+C49</f>
        <v>607</v>
      </c>
      <c r="E49" s="59"/>
    </row>
    <row r="50">
      <c r="A50" s="47" t="s">
        <v>277</v>
      </c>
      <c r="E50" s="59"/>
    </row>
    <row r="51">
      <c r="A51" s="62" t="s">
        <v>66</v>
      </c>
      <c r="B51" s="47">
        <v>81.0</v>
      </c>
      <c r="C51" s="47">
        <v>80.0</v>
      </c>
      <c r="E51" s="59"/>
    </row>
    <row r="52">
      <c r="A52" s="62" t="s">
        <v>72</v>
      </c>
      <c r="B52" s="47">
        <v>79.0</v>
      </c>
      <c r="C52" s="47">
        <v>82.0</v>
      </c>
      <c r="E52" s="59"/>
    </row>
    <row r="53">
      <c r="A53" s="62" t="s">
        <v>79</v>
      </c>
      <c r="B53" s="47">
        <v>84.0</v>
      </c>
      <c r="C53" s="47">
        <v>83.0</v>
      </c>
      <c r="E53" s="59"/>
    </row>
    <row r="54">
      <c r="A54" s="62" t="s">
        <v>86</v>
      </c>
      <c r="B54" s="47">
        <v>87.0</v>
      </c>
      <c r="C54" s="47">
        <v>81.0</v>
      </c>
      <c r="E54" s="59"/>
    </row>
    <row r="55">
      <c r="A55" s="61" t="s">
        <v>93</v>
      </c>
      <c r="B55" s="47">
        <v>83.0</v>
      </c>
      <c r="C55" s="47">
        <v>81.0</v>
      </c>
      <c r="E55" s="59"/>
    </row>
    <row r="56">
      <c r="B56" s="47">
        <v>327.0</v>
      </c>
      <c r="C56" s="47">
        <v>324.0</v>
      </c>
      <c r="D56" s="52">
        <f>B56+C56</f>
        <v>651</v>
      </c>
      <c r="E56" s="59"/>
    </row>
    <row r="57">
      <c r="A57" s="47" t="s">
        <v>274</v>
      </c>
      <c r="E57" s="59"/>
    </row>
    <row r="58">
      <c r="A58" s="62" t="s">
        <v>68</v>
      </c>
      <c r="B58" s="47">
        <v>76.0</v>
      </c>
      <c r="C58" s="47">
        <v>78.0</v>
      </c>
      <c r="E58" s="59"/>
    </row>
    <row r="59">
      <c r="A59" s="61" t="s">
        <v>74</v>
      </c>
      <c r="B59" s="47">
        <v>76.0</v>
      </c>
      <c r="C59" s="47">
        <v>81.0</v>
      </c>
      <c r="E59" s="59"/>
    </row>
    <row r="60">
      <c r="A60" s="61" t="s">
        <v>81</v>
      </c>
      <c r="B60" s="47">
        <v>77.0</v>
      </c>
      <c r="C60" s="47">
        <v>79.0</v>
      </c>
      <c r="E60" s="59"/>
    </row>
    <row r="61">
      <c r="A61" s="62" t="s">
        <v>88</v>
      </c>
      <c r="B61" s="47">
        <v>87.0</v>
      </c>
      <c r="C61" s="47">
        <v>85.0</v>
      </c>
      <c r="E61" s="59"/>
    </row>
    <row r="62">
      <c r="A62" s="61" t="s">
        <v>95</v>
      </c>
      <c r="B62" s="47">
        <v>84.0</v>
      </c>
      <c r="C62" s="47">
        <v>85.0</v>
      </c>
      <c r="E62" s="59"/>
    </row>
    <row r="63">
      <c r="B63" s="47">
        <v>313.0</v>
      </c>
      <c r="C63" s="47">
        <v>323.0</v>
      </c>
      <c r="D63" s="52">
        <f>B63+C63</f>
        <v>636</v>
      </c>
      <c r="E63" s="59"/>
    </row>
    <row r="64">
      <c r="A64" s="47" t="s">
        <v>275</v>
      </c>
      <c r="E64" s="59"/>
    </row>
    <row r="65">
      <c r="A65" s="61" t="s">
        <v>69</v>
      </c>
      <c r="B65" s="47">
        <v>73.0</v>
      </c>
      <c r="C65" s="47">
        <v>82.0</v>
      </c>
      <c r="E65" s="59"/>
    </row>
    <row r="66">
      <c r="A66" s="61" t="s">
        <v>75</v>
      </c>
      <c r="B66" s="47">
        <v>83.0</v>
      </c>
      <c r="C66" s="47">
        <v>83.0</v>
      </c>
      <c r="E66" s="59"/>
    </row>
    <row r="67">
      <c r="A67" s="61" t="s">
        <v>82</v>
      </c>
      <c r="B67" s="47">
        <v>79.0</v>
      </c>
      <c r="C67" s="47">
        <v>79.0</v>
      </c>
      <c r="E67" s="59"/>
    </row>
    <row r="68">
      <c r="A68" s="61" t="s">
        <v>89</v>
      </c>
      <c r="B68" s="47">
        <v>87.0</v>
      </c>
      <c r="C68" s="47">
        <v>84.0</v>
      </c>
      <c r="E68" s="59"/>
    </row>
    <row r="69">
      <c r="A69" s="61" t="s">
        <v>96</v>
      </c>
      <c r="B69" s="47">
        <v>85.0</v>
      </c>
      <c r="C69" s="47">
        <v>84.0</v>
      </c>
      <c r="E69" s="59"/>
    </row>
    <row r="70">
      <c r="B70" s="47">
        <v>320.0</v>
      </c>
      <c r="C70" s="47">
        <v>328.0</v>
      </c>
      <c r="D70" s="52">
        <f>B70+C70</f>
        <v>648</v>
      </c>
      <c r="E70" s="59"/>
    </row>
    <row r="71">
      <c r="A71" s="47" t="s">
        <v>273</v>
      </c>
      <c r="E71" s="59"/>
    </row>
    <row r="72">
      <c r="A72" s="62" t="s">
        <v>100</v>
      </c>
      <c r="B72" s="47">
        <v>82.0</v>
      </c>
      <c r="C72" s="47">
        <v>76.0</v>
      </c>
      <c r="E72" s="59"/>
    </row>
    <row r="73">
      <c r="A73" s="62" t="s">
        <v>107</v>
      </c>
      <c r="B73" s="47">
        <v>78.0</v>
      </c>
      <c r="C73" s="47">
        <v>77.0</v>
      </c>
      <c r="E73" s="59"/>
    </row>
    <row r="74">
      <c r="A74" s="62" t="s">
        <v>114</v>
      </c>
      <c r="B74" s="47">
        <v>77.0</v>
      </c>
      <c r="C74" s="47">
        <v>79.0</v>
      </c>
      <c r="E74" s="59"/>
    </row>
    <row r="75">
      <c r="A75" s="62" t="s">
        <v>121</v>
      </c>
      <c r="B75" s="47">
        <v>83.0</v>
      </c>
      <c r="C75" s="47">
        <v>91.0</v>
      </c>
      <c r="E75" s="59"/>
    </row>
    <row r="76">
      <c r="A76" s="62" t="s">
        <v>128</v>
      </c>
      <c r="B76" s="47">
        <v>81.0</v>
      </c>
      <c r="C76" s="47">
        <v>80.0</v>
      </c>
      <c r="E76" s="59"/>
    </row>
    <row r="77">
      <c r="B77" s="47">
        <v>318.0</v>
      </c>
      <c r="C77" s="47">
        <v>312.0</v>
      </c>
      <c r="D77" s="52">
        <f>B77+C77</f>
        <v>630</v>
      </c>
      <c r="E77" s="59"/>
    </row>
    <row r="78">
      <c r="A78" s="47" t="s">
        <v>267</v>
      </c>
      <c r="E78" s="59"/>
    </row>
    <row r="79">
      <c r="A79" s="61" t="s">
        <v>101</v>
      </c>
      <c r="B79" s="47">
        <v>79.0</v>
      </c>
      <c r="C79" s="47">
        <v>84.0</v>
      </c>
      <c r="E79" s="59"/>
    </row>
    <row r="80">
      <c r="A80" s="61" t="s">
        <v>108</v>
      </c>
      <c r="B80" s="47">
        <v>73.0</v>
      </c>
      <c r="C80" s="47">
        <v>73.0</v>
      </c>
      <c r="E80" s="59"/>
    </row>
    <row r="81">
      <c r="A81" s="61" t="s">
        <v>115</v>
      </c>
      <c r="B81" s="47">
        <v>77.0</v>
      </c>
      <c r="C81" s="47">
        <v>77.0</v>
      </c>
      <c r="E81" s="59"/>
    </row>
    <row r="82">
      <c r="A82" s="61" t="s">
        <v>122</v>
      </c>
      <c r="B82" s="47">
        <v>72.0</v>
      </c>
      <c r="C82" s="47">
        <v>80.0</v>
      </c>
      <c r="E82" s="59"/>
    </row>
    <row r="83">
      <c r="A83" s="61" t="s">
        <v>129</v>
      </c>
      <c r="B83" s="47">
        <v>75.0</v>
      </c>
      <c r="C83" s="47">
        <v>73.0</v>
      </c>
      <c r="E83" s="59"/>
    </row>
    <row r="84">
      <c r="B84" s="47">
        <v>297.0</v>
      </c>
      <c r="C84" s="47">
        <v>303.0</v>
      </c>
      <c r="D84" s="52">
        <f>B84+C84</f>
        <v>600</v>
      </c>
      <c r="E84" s="59"/>
    </row>
    <row r="85">
      <c r="A85" s="47" t="s">
        <v>270</v>
      </c>
      <c r="E85" s="59"/>
    </row>
    <row r="86">
      <c r="A86" s="61" t="s">
        <v>102</v>
      </c>
      <c r="B86" s="47">
        <v>71.0</v>
      </c>
      <c r="C86" s="47">
        <v>78.0</v>
      </c>
      <c r="E86" s="59"/>
    </row>
    <row r="87">
      <c r="A87" s="62" t="s">
        <v>109</v>
      </c>
      <c r="B87" s="47">
        <v>69.0</v>
      </c>
      <c r="C87" s="47">
        <v>78.0</v>
      </c>
      <c r="E87" s="59"/>
    </row>
    <row r="88">
      <c r="A88" s="61" t="s">
        <v>116</v>
      </c>
      <c r="B88" s="47">
        <v>75.0</v>
      </c>
      <c r="C88" s="47">
        <v>76.0</v>
      </c>
      <c r="E88" s="59"/>
    </row>
    <row r="89">
      <c r="A89" s="61" t="s">
        <v>123</v>
      </c>
      <c r="B89" s="47">
        <v>87.0</v>
      </c>
      <c r="C89" s="47">
        <v>84.0</v>
      </c>
      <c r="E89" s="59"/>
    </row>
    <row r="90">
      <c r="A90" s="61" t="s">
        <v>130</v>
      </c>
      <c r="B90" s="47">
        <v>82.0</v>
      </c>
      <c r="C90" s="47">
        <v>80.0</v>
      </c>
      <c r="E90" s="59"/>
    </row>
    <row r="91">
      <c r="B91" s="47">
        <v>297.0</v>
      </c>
      <c r="C91" s="47">
        <v>312.0</v>
      </c>
      <c r="D91" s="52">
        <f>B91+C91</f>
        <v>609</v>
      </c>
      <c r="E91" s="59"/>
    </row>
    <row r="92">
      <c r="A92" s="47" t="s">
        <v>265</v>
      </c>
      <c r="E92" s="59"/>
    </row>
    <row r="93">
      <c r="A93" s="61" t="s">
        <v>103</v>
      </c>
      <c r="B93" s="47">
        <v>73.0</v>
      </c>
      <c r="C93" s="47">
        <v>70.0</v>
      </c>
      <c r="E93" s="59"/>
    </row>
    <row r="94">
      <c r="A94" s="61" t="s">
        <v>110</v>
      </c>
      <c r="B94" s="47">
        <v>75.0</v>
      </c>
      <c r="C94" s="47">
        <v>78.0</v>
      </c>
      <c r="E94" s="59"/>
    </row>
    <row r="95">
      <c r="A95" s="61" t="s">
        <v>117</v>
      </c>
      <c r="B95" s="47">
        <v>74.0</v>
      </c>
      <c r="C95" s="47">
        <v>72.0</v>
      </c>
      <c r="E95" s="59"/>
    </row>
    <row r="96">
      <c r="A96" s="61" t="s">
        <v>124</v>
      </c>
      <c r="B96" s="47">
        <v>74.0</v>
      </c>
      <c r="C96" s="47">
        <v>77.0</v>
      </c>
      <c r="E96" s="59"/>
    </row>
    <row r="97">
      <c r="A97" s="61" t="s">
        <v>131</v>
      </c>
      <c r="B97" s="47">
        <v>77.0</v>
      </c>
      <c r="C97" s="47">
        <v>78.0</v>
      </c>
      <c r="E97" s="59"/>
    </row>
    <row r="98">
      <c r="B98" s="47">
        <v>296.0</v>
      </c>
      <c r="C98" s="47">
        <v>297.0</v>
      </c>
      <c r="D98" s="52">
        <f>B98+C98</f>
        <v>593</v>
      </c>
      <c r="E98" s="59"/>
    </row>
    <row r="99">
      <c r="E99" s="59"/>
    </row>
    <row r="100">
      <c r="E100" s="59"/>
    </row>
    <row r="101">
      <c r="E101" s="59"/>
    </row>
    <row r="102">
      <c r="E102" s="59"/>
    </row>
    <row r="103">
      <c r="E103" s="59"/>
    </row>
    <row r="104">
      <c r="E104" s="59"/>
    </row>
    <row r="105">
      <c r="E105" s="59"/>
    </row>
    <row r="106">
      <c r="E106" s="59"/>
    </row>
    <row r="107">
      <c r="E107" s="59"/>
    </row>
    <row r="108">
      <c r="E108" s="59"/>
    </row>
    <row r="109">
      <c r="E109" s="59"/>
    </row>
    <row r="110">
      <c r="E110" s="59"/>
    </row>
    <row r="111">
      <c r="E111" s="59"/>
    </row>
    <row r="112">
      <c r="E112" s="59"/>
    </row>
    <row r="113">
      <c r="E113" s="59"/>
    </row>
    <row r="114">
      <c r="E114" s="59"/>
    </row>
    <row r="115">
      <c r="E115" s="59"/>
    </row>
    <row r="116">
      <c r="E116" s="59"/>
    </row>
    <row r="117">
      <c r="E117" s="59"/>
    </row>
    <row r="118">
      <c r="E118" s="59"/>
    </row>
    <row r="119">
      <c r="E119" s="59"/>
    </row>
    <row r="120">
      <c r="E120" s="59"/>
    </row>
    <row r="121">
      <c r="E121" s="59"/>
    </row>
    <row r="122">
      <c r="E122" s="59"/>
    </row>
    <row r="123">
      <c r="E123" s="59"/>
    </row>
    <row r="124">
      <c r="E124" s="59"/>
    </row>
    <row r="125">
      <c r="E125" s="59"/>
    </row>
    <row r="126">
      <c r="E126" s="59"/>
    </row>
    <row r="127">
      <c r="E127" s="59"/>
    </row>
    <row r="128">
      <c r="E128" s="59"/>
    </row>
    <row r="129">
      <c r="E129" s="59"/>
    </row>
    <row r="130">
      <c r="E130" s="59"/>
    </row>
    <row r="131">
      <c r="E131" s="59"/>
    </row>
    <row r="132">
      <c r="E132" s="59"/>
    </row>
    <row r="133">
      <c r="E133" s="59"/>
    </row>
    <row r="134">
      <c r="E134" s="59"/>
    </row>
    <row r="135">
      <c r="E135" s="59"/>
    </row>
    <row r="136">
      <c r="E136" s="59"/>
    </row>
    <row r="137">
      <c r="E137" s="59"/>
    </row>
    <row r="138">
      <c r="E138" s="59"/>
    </row>
    <row r="139">
      <c r="E139" s="59"/>
    </row>
    <row r="140">
      <c r="E140" s="59"/>
    </row>
    <row r="141">
      <c r="E141" s="59"/>
    </row>
    <row r="142">
      <c r="E142" s="59"/>
    </row>
    <row r="143">
      <c r="E143" s="59"/>
    </row>
    <row r="144">
      <c r="E144" s="59"/>
    </row>
    <row r="145">
      <c r="E145" s="59"/>
    </row>
    <row r="146">
      <c r="E146" s="59"/>
    </row>
    <row r="147">
      <c r="E147" s="59"/>
    </row>
    <row r="148">
      <c r="E148" s="59"/>
    </row>
    <row r="149">
      <c r="E149" s="59"/>
    </row>
    <row r="150">
      <c r="E150" s="59"/>
    </row>
    <row r="151">
      <c r="E151" s="59"/>
    </row>
    <row r="152">
      <c r="E152" s="59"/>
    </row>
    <row r="153">
      <c r="E153" s="59"/>
    </row>
    <row r="154">
      <c r="E154" s="59"/>
    </row>
    <row r="155">
      <c r="E155" s="59"/>
    </row>
    <row r="156">
      <c r="E156" s="59"/>
    </row>
    <row r="157">
      <c r="E157" s="59"/>
    </row>
    <row r="158">
      <c r="E158" s="59"/>
    </row>
    <row r="159">
      <c r="E159" s="59"/>
    </row>
    <row r="160">
      <c r="E160" s="59"/>
    </row>
    <row r="161">
      <c r="E161" s="59"/>
    </row>
    <row r="162">
      <c r="E162" s="59"/>
    </row>
    <row r="163">
      <c r="E163" s="59"/>
    </row>
    <row r="164">
      <c r="E164" s="59"/>
    </row>
    <row r="165">
      <c r="E165" s="59"/>
    </row>
    <row r="166">
      <c r="E166" s="59"/>
    </row>
    <row r="167">
      <c r="E167" s="59"/>
    </row>
    <row r="168">
      <c r="E168" s="59"/>
    </row>
    <row r="169">
      <c r="E169" s="59"/>
    </row>
    <row r="170">
      <c r="E170" s="59"/>
    </row>
    <row r="171">
      <c r="E171" s="59"/>
    </row>
    <row r="172">
      <c r="E172" s="59"/>
    </row>
    <row r="173">
      <c r="E173" s="59"/>
    </row>
    <row r="174">
      <c r="E174" s="59"/>
    </row>
    <row r="175">
      <c r="E175" s="59"/>
    </row>
    <row r="176">
      <c r="E176" s="59"/>
    </row>
    <row r="177">
      <c r="E177" s="59"/>
    </row>
    <row r="178">
      <c r="E178" s="59"/>
    </row>
    <row r="179">
      <c r="E179" s="59"/>
    </row>
    <row r="180">
      <c r="E180" s="59"/>
    </row>
    <row r="181">
      <c r="E181" s="59"/>
    </row>
    <row r="182">
      <c r="E182" s="59"/>
    </row>
    <row r="183">
      <c r="E183" s="59"/>
    </row>
    <row r="184">
      <c r="E184" s="59"/>
    </row>
    <row r="185">
      <c r="E185" s="59"/>
    </row>
    <row r="186">
      <c r="E186" s="59"/>
    </row>
    <row r="187">
      <c r="E187" s="59"/>
    </row>
    <row r="188">
      <c r="E188" s="59"/>
    </row>
    <row r="189">
      <c r="E189" s="59"/>
    </row>
    <row r="190">
      <c r="E190" s="59"/>
    </row>
    <row r="191">
      <c r="E191" s="59"/>
    </row>
    <row r="192">
      <c r="E192" s="59"/>
    </row>
    <row r="193">
      <c r="E193" s="59"/>
    </row>
    <row r="194">
      <c r="E194" s="59"/>
    </row>
    <row r="195">
      <c r="E195" s="59"/>
    </row>
    <row r="196">
      <c r="E196" s="59"/>
    </row>
    <row r="197">
      <c r="E197" s="59"/>
    </row>
    <row r="198">
      <c r="E198" s="59"/>
    </row>
    <row r="199">
      <c r="E199" s="59"/>
    </row>
    <row r="200">
      <c r="E200" s="59"/>
    </row>
    <row r="201">
      <c r="E201" s="59"/>
    </row>
    <row r="202">
      <c r="E202" s="59"/>
    </row>
    <row r="203">
      <c r="E203" s="59"/>
    </row>
    <row r="204">
      <c r="E204" s="59"/>
    </row>
    <row r="205">
      <c r="E205" s="59"/>
    </row>
    <row r="206">
      <c r="E206" s="59"/>
    </row>
    <row r="207">
      <c r="E207" s="59"/>
    </row>
    <row r="208">
      <c r="E208" s="59"/>
    </row>
    <row r="209">
      <c r="E209" s="59"/>
    </row>
    <row r="210">
      <c r="E210" s="59"/>
    </row>
    <row r="211">
      <c r="E211" s="59"/>
    </row>
    <row r="212">
      <c r="E212" s="59"/>
    </row>
    <row r="213">
      <c r="E213" s="59"/>
    </row>
    <row r="214">
      <c r="E214" s="59"/>
    </row>
    <row r="215">
      <c r="E215" s="59"/>
    </row>
    <row r="216">
      <c r="E216" s="59"/>
    </row>
    <row r="217">
      <c r="E217" s="59"/>
    </row>
    <row r="218">
      <c r="E218" s="59"/>
    </row>
    <row r="219">
      <c r="E219" s="59"/>
    </row>
    <row r="220">
      <c r="E220" s="59"/>
    </row>
    <row r="221">
      <c r="E221" s="59"/>
    </row>
    <row r="222">
      <c r="E222" s="59"/>
    </row>
    <row r="223">
      <c r="E223" s="59"/>
    </row>
    <row r="224">
      <c r="E224" s="59"/>
    </row>
    <row r="225">
      <c r="E225" s="59"/>
    </row>
    <row r="226">
      <c r="E226" s="59"/>
    </row>
    <row r="227">
      <c r="E227" s="59"/>
    </row>
    <row r="228">
      <c r="E228" s="59"/>
    </row>
    <row r="229">
      <c r="E229" s="59"/>
    </row>
    <row r="230">
      <c r="E230" s="59"/>
    </row>
    <row r="231">
      <c r="E231" s="59"/>
    </row>
    <row r="232">
      <c r="E232" s="59"/>
    </row>
    <row r="233">
      <c r="E233" s="59"/>
    </row>
    <row r="234">
      <c r="E234" s="59"/>
    </row>
    <row r="235">
      <c r="E235" s="59"/>
    </row>
    <row r="236">
      <c r="E236" s="59"/>
    </row>
    <row r="237">
      <c r="E237" s="59"/>
    </row>
    <row r="238">
      <c r="E238" s="59"/>
    </row>
    <row r="239">
      <c r="E239" s="59"/>
    </row>
    <row r="240">
      <c r="E240" s="59"/>
    </row>
    <row r="241">
      <c r="E241" s="59"/>
    </row>
    <row r="242">
      <c r="E242" s="59"/>
    </row>
    <row r="243">
      <c r="E243" s="59"/>
    </row>
    <row r="244">
      <c r="E244" s="59"/>
    </row>
    <row r="245">
      <c r="E245" s="59"/>
    </row>
    <row r="246">
      <c r="E246" s="59"/>
    </row>
    <row r="247">
      <c r="E247" s="59"/>
    </row>
    <row r="248">
      <c r="E248" s="59"/>
    </row>
    <row r="249">
      <c r="E249" s="59"/>
    </row>
    <row r="250">
      <c r="E250" s="59"/>
    </row>
    <row r="251">
      <c r="E251" s="59"/>
    </row>
    <row r="252">
      <c r="E252" s="59"/>
    </row>
    <row r="253">
      <c r="E253" s="59"/>
    </row>
    <row r="254">
      <c r="E254" s="59"/>
    </row>
    <row r="255">
      <c r="E255" s="59"/>
    </row>
    <row r="256">
      <c r="E256" s="59"/>
    </row>
    <row r="257">
      <c r="E257" s="59"/>
    </row>
    <row r="258">
      <c r="E258" s="59"/>
    </row>
    <row r="259">
      <c r="E259" s="59"/>
    </row>
    <row r="260">
      <c r="E260" s="59"/>
    </row>
    <row r="261">
      <c r="E261" s="59"/>
    </row>
    <row r="262">
      <c r="E262" s="59"/>
    </row>
    <row r="263">
      <c r="E263" s="59"/>
    </row>
    <row r="264">
      <c r="E264" s="59"/>
    </row>
    <row r="265">
      <c r="E265" s="59"/>
    </row>
    <row r="266">
      <c r="E266" s="59"/>
    </row>
    <row r="267">
      <c r="E267" s="59"/>
    </row>
    <row r="268">
      <c r="E268" s="59"/>
    </row>
    <row r="269">
      <c r="E269" s="59"/>
    </row>
    <row r="270">
      <c r="E270" s="59"/>
    </row>
    <row r="271">
      <c r="E271" s="59"/>
    </row>
    <row r="272">
      <c r="E272" s="59"/>
    </row>
    <row r="273">
      <c r="E273" s="59"/>
    </row>
    <row r="274">
      <c r="E274" s="59"/>
    </row>
    <row r="275">
      <c r="E275" s="59"/>
    </row>
    <row r="276">
      <c r="E276" s="59"/>
    </row>
    <row r="277">
      <c r="E277" s="59"/>
    </row>
    <row r="278">
      <c r="E278" s="59"/>
    </row>
    <row r="279">
      <c r="E279" s="59"/>
    </row>
    <row r="280">
      <c r="E280" s="59"/>
    </row>
    <row r="281">
      <c r="E281" s="59"/>
    </row>
    <row r="282">
      <c r="E282" s="59"/>
    </row>
    <row r="283">
      <c r="E283" s="59"/>
    </row>
    <row r="284">
      <c r="E284" s="59"/>
    </row>
    <row r="285">
      <c r="E285" s="59"/>
    </row>
    <row r="286">
      <c r="E286" s="59"/>
    </row>
    <row r="287">
      <c r="E287" s="59"/>
    </row>
    <row r="288">
      <c r="E288" s="59"/>
    </row>
    <row r="289">
      <c r="E289" s="59"/>
    </row>
    <row r="290">
      <c r="E290" s="59"/>
    </row>
    <row r="291">
      <c r="E291" s="59"/>
    </row>
    <row r="292">
      <c r="E292" s="59"/>
    </row>
    <row r="293">
      <c r="E293" s="59"/>
    </row>
    <row r="294">
      <c r="E294" s="59"/>
    </row>
    <row r="295">
      <c r="E295" s="59"/>
    </row>
    <row r="296">
      <c r="E296" s="59"/>
    </row>
    <row r="297">
      <c r="E297" s="59"/>
    </row>
    <row r="298">
      <c r="E298" s="59"/>
    </row>
    <row r="299">
      <c r="E299" s="59"/>
    </row>
    <row r="300">
      <c r="E300" s="59"/>
    </row>
    <row r="301">
      <c r="E301" s="59"/>
    </row>
    <row r="302">
      <c r="E302" s="59"/>
    </row>
    <row r="303">
      <c r="E303" s="59"/>
    </row>
    <row r="304">
      <c r="E304" s="59"/>
    </row>
    <row r="305">
      <c r="E305" s="59"/>
    </row>
    <row r="306">
      <c r="E306" s="59"/>
    </row>
    <row r="307">
      <c r="E307" s="59"/>
    </row>
    <row r="308">
      <c r="E308" s="59"/>
    </row>
    <row r="309">
      <c r="E309" s="59"/>
    </row>
    <row r="310">
      <c r="E310" s="59"/>
    </row>
    <row r="311">
      <c r="E311" s="59"/>
    </row>
    <row r="312">
      <c r="E312" s="59"/>
    </row>
    <row r="313">
      <c r="E313" s="59"/>
    </row>
    <row r="314">
      <c r="E314" s="59"/>
    </row>
    <row r="315">
      <c r="E315" s="59"/>
    </row>
    <row r="316">
      <c r="E316" s="59"/>
    </row>
    <row r="317">
      <c r="E317" s="59"/>
    </row>
    <row r="318">
      <c r="E318" s="59"/>
    </row>
    <row r="319">
      <c r="E319" s="59"/>
    </row>
    <row r="320">
      <c r="E320" s="59"/>
    </row>
    <row r="321">
      <c r="E321" s="59"/>
    </row>
    <row r="322">
      <c r="E322" s="59"/>
    </row>
    <row r="323">
      <c r="E323" s="59"/>
    </row>
    <row r="324">
      <c r="E324" s="59"/>
    </row>
    <row r="325">
      <c r="E325" s="59"/>
    </row>
    <row r="326">
      <c r="E326" s="59"/>
    </row>
    <row r="327">
      <c r="E327" s="59"/>
    </row>
    <row r="328">
      <c r="E328" s="59"/>
    </row>
    <row r="329">
      <c r="E329" s="59"/>
    </row>
    <row r="330">
      <c r="E330" s="59"/>
    </row>
    <row r="331">
      <c r="E331" s="59"/>
    </row>
    <row r="332">
      <c r="E332" s="59"/>
    </row>
    <row r="333">
      <c r="E333" s="59"/>
    </row>
    <row r="334">
      <c r="E334" s="59"/>
    </row>
    <row r="335">
      <c r="E335" s="59"/>
    </row>
    <row r="336">
      <c r="E336" s="59"/>
    </row>
    <row r="337">
      <c r="E337" s="59"/>
    </row>
    <row r="338">
      <c r="E338" s="59"/>
    </row>
    <row r="339">
      <c r="E339" s="59"/>
    </row>
    <row r="340">
      <c r="E340" s="59"/>
    </row>
    <row r="341">
      <c r="E341" s="59"/>
    </row>
    <row r="342">
      <c r="E342" s="59"/>
    </row>
    <row r="343">
      <c r="E343" s="59"/>
    </row>
    <row r="344">
      <c r="E344" s="59"/>
    </row>
    <row r="345">
      <c r="E345" s="59"/>
    </row>
    <row r="346">
      <c r="E346" s="59"/>
    </row>
    <row r="347">
      <c r="E347" s="59"/>
    </row>
    <row r="348">
      <c r="E348" s="59"/>
    </row>
    <row r="349">
      <c r="E349" s="59"/>
    </row>
    <row r="350">
      <c r="E350" s="59"/>
    </row>
    <row r="351">
      <c r="E351" s="59"/>
    </row>
    <row r="352">
      <c r="E352" s="59"/>
    </row>
    <row r="353">
      <c r="E353" s="59"/>
    </row>
    <row r="354">
      <c r="E354" s="59"/>
    </row>
    <row r="355">
      <c r="E355" s="59"/>
    </row>
    <row r="356">
      <c r="E356" s="59"/>
    </row>
    <row r="357">
      <c r="E357" s="59"/>
    </row>
    <row r="358">
      <c r="E358" s="59"/>
    </row>
    <row r="359">
      <c r="E359" s="59"/>
    </row>
    <row r="360">
      <c r="E360" s="59"/>
    </row>
    <row r="361">
      <c r="E361" s="59"/>
    </row>
    <row r="362">
      <c r="E362" s="59"/>
    </row>
    <row r="363">
      <c r="E363" s="59"/>
    </row>
    <row r="364">
      <c r="E364" s="59"/>
    </row>
    <row r="365">
      <c r="E365" s="59"/>
    </row>
    <row r="366">
      <c r="E366" s="59"/>
    </row>
    <row r="367">
      <c r="E367" s="59"/>
    </row>
    <row r="368">
      <c r="E368" s="59"/>
    </row>
    <row r="369">
      <c r="E369" s="59"/>
    </row>
    <row r="370">
      <c r="E370" s="59"/>
    </row>
    <row r="371">
      <c r="E371" s="59"/>
    </row>
    <row r="372">
      <c r="E372" s="59"/>
    </row>
    <row r="373">
      <c r="E373" s="59"/>
    </row>
    <row r="374">
      <c r="E374" s="59"/>
    </row>
    <row r="375">
      <c r="E375" s="59"/>
    </row>
    <row r="376">
      <c r="E376" s="59"/>
    </row>
    <row r="377">
      <c r="E377" s="59"/>
    </row>
    <row r="378">
      <c r="E378" s="59"/>
    </row>
    <row r="379">
      <c r="E379" s="59"/>
    </row>
    <row r="380">
      <c r="E380" s="59"/>
    </row>
    <row r="381">
      <c r="E381" s="59"/>
    </row>
    <row r="382">
      <c r="E382" s="59"/>
    </row>
    <row r="383">
      <c r="E383" s="59"/>
    </row>
    <row r="384">
      <c r="E384" s="59"/>
    </row>
    <row r="385">
      <c r="E385" s="59"/>
    </row>
    <row r="386">
      <c r="E386" s="59"/>
    </row>
    <row r="387">
      <c r="E387" s="59"/>
    </row>
    <row r="388">
      <c r="E388" s="59"/>
    </row>
    <row r="389">
      <c r="E389" s="59"/>
    </row>
    <row r="390">
      <c r="E390" s="59"/>
    </row>
    <row r="391">
      <c r="E391" s="59"/>
    </row>
    <row r="392">
      <c r="E392" s="59"/>
    </row>
    <row r="393">
      <c r="E393" s="59"/>
    </row>
    <row r="394">
      <c r="E394" s="59"/>
    </row>
    <row r="395">
      <c r="E395" s="59"/>
    </row>
    <row r="396">
      <c r="E396" s="59"/>
    </row>
    <row r="397">
      <c r="E397" s="59"/>
    </row>
    <row r="398">
      <c r="E398" s="59"/>
    </row>
    <row r="399">
      <c r="E399" s="59"/>
    </row>
    <row r="400">
      <c r="E400" s="59"/>
    </row>
    <row r="401">
      <c r="E401" s="59"/>
    </row>
    <row r="402">
      <c r="E402" s="59"/>
    </row>
    <row r="403">
      <c r="E403" s="59"/>
    </row>
    <row r="404">
      <c r="E404" s="59"/>
    </row>
    <row r="405">
      <c r="E405" s="59"/>
    </row>
    <row r="406">
      <c r="E406" s="59"/>
    </row>
    <row r="407">
      <c r="E407" s="59"/>
    </row>
    <row r="408">
      <c r="E408" s="59"/>
    </row>
    <row r="409">
      <c r="E409" s="59"/>
    </row>
    <row r="410">
      <c r="E410" s="59"/>
    </row>
    <row r="411">
      <c r="E411" s="59"/>
    </row>
    <row r="412">
      <c r="E412" s="59"/>
    </row>
    <row r="413">
      <c r="E413" s="59"/>
    </row>
    <row r="414">
      <c r="E414" s="59"/>
    </row>
    <row r="415">
      <c r="E415" s="59"/>
    </row>
    <row r="416">
      <c r="E416" s="59"/>
    </row>
    <row r="417">
      <c r="E417" s="59"/>
    </row>
    <row r="418">
      <c r="E418" s="59"/>
    </row>
    <row r="419">
      <c r="E419" s="59"/>
    </row>
    <row r="420">
      <c r="E420" s="59"/>
    </row>
    <row r="421">
      <c r="E421" s="59"/>
    </row>
    <row r="422">
      <c r="E422" s="59"/>
    </row>
    <row r="423">
      <c r="E423" s="59"/>
    </row>
    <row r="424">
      <c r="E424" s="59"/>
    </row>
    <row r="425">
      <c r="E425" s="59"/>
    </row>
    <row r="426">
      <c r="E426" s="59"/>
    </row>
    <row r="427">
      <c r="E427" s="59"/>
    </row>
    <row r="428">
      <c r="E428" s="59"/>
    </row>
    <row r="429">
      <c r="E429" s="59"/>
    </row>
    <row r="430">
      <c r="E430" s="59"/>
    </row>
    <row r="431">
      <c r="E431" s="59"/>
    </row>
    <row r="432">
      <c r="E432" s="59"/>
    </row>
    <row r="433">
      <c r="E433" s="59"/>
    </row>
    <row r="434">
      <c r="E434" s="59"/>
    </row>
    <row r="435">
      <c r="E435" s="59"/>
    </row>
    <row r="436">
      <c r="E436" s="59"/>
    </row>
    <row r="437">
      <c r="E437" s="59"/>
    </row>
    <row r="438">
      <c r="E438" s="59"/>
    </row>
    <row r="439">
      <c r="E439" s="59"/>
    </row>
    <row r="440">
      <c r="E440" s="59"/>
    </row>
    <row r="441">
      <c r="E441" s="59"/>
    </row>
    <row r="442">
      <c r="E442" s="59"/>
    </row>
    <row r="443">
      <c r="E443" s="59"/>
    </row>
    <row r="444">
      <c r="E444" s="59"/>
    </row>
    <row r="445">
      <c r="E445" s="59"/>
    </row>
    <row r="446">
      <c r="E446" s="59"/>
    </row>
    <row r="447">
      <c r="E447" s="59"/>
    </row>
    <row r="448">
      <c r="E448" s="59"/>
    </row>
    <row r="449">
      <c r="E449" s="59"/>
    </row>
    <row r="450">
      <c r="E450" s="59"/>
    </row>
    <row r="451">
      <c r="E451" s="59"/>
    </row>
    <row r="452">
      <c r="E452" s="59"/>
    </row>
    <row r="453">
      <c r="E453" s="59"/>
    </row>
    <row r="454">
      <c r="E454" s="59"/>
    </row>
    <row r="455">
      <c r="E455" s="59"/>
    </row>
    <row r="456">
      <c r="E456" s="59"/>
    </row>
    <row r="457">
      <c r="E457" s="59"/>
    </row>
    <row r="458">
      <c r="E458" s="59"/>
    </row>
    <row r="459">
      <c r="E459" s="59"/>
    </row>
    <row r="460">
      <c r="E460" s="59"/>
    </row>
    <row r="461">
      <c r="E461" s="59"/>
    </row>
    <row r="462">
      <c r="E462" s="59"/>
    </row>
    <row r="463">
      <c r="E463" s="59"/>
    </row>
    <row r="464">
      <c r="E464" s="59"/>
    </row>
    <row r="465">
      <c r="E465" s="59"/>
    </row>
    <row r="466">
      <c r="E466" s="59"/>
    </row>
    <row r="467">
      <c r="E467" s="59"/>
    </row>
    <row r="468">
      <c r="E468" s="59"/>
    </row>
    <row r="469">
      <c r="E469" s="59"/>
    </row>
    <row r="470">
      <c r="E470" s="59"/>
    </row>
    <row r="471">
      <c r="E471" s="59"/>
    </row>
    <row r="472">
      <c r="E472" s="59"/>
    </row>
    <row r="473">
      <c r="E473" s="59"/>
    </row>
    <row r="474">
      <c r="E474" s="59"/>
    </row>
    <row r="475">
      <c r="E475" s="59"/>
    </row>
    <row r="476">
      <c r="E476" s="59"/>
    </row>
    <row r="477">
      <c r="E477" s="59"/>
    </row>
    <row r="478">
      <c r="E478" s="59"/>
    </row>
    <row r="479">
      <c r="E479" s="59"/>
    </row>
    <row r="480">
      <c r="E480" s="59"/>
    </row>
    <row r="481">
      <c r="E481" s="59"/>
    </row>
    <row r="482">
      <c r="E482" s="59"/>
    </row>
    <row r="483">
      <c r="E483" s="59"/>
    </row>
    <row r="484">
      <c r="E484" s="59"/>
    </row>
    <row r="485">
      <c r="E485" s="59"/>
    </row>
    <row r="486">
      <c r="E486" s="59"/>
    </row>
    <row r="487">
      <c r="E487" s="59"/>
    </row>
    <row r="488">
      <c r="E488" s="59"/>
    </row>
    <row r="489">
      <c r="E489" s="59"/>
    </row>
    <row r="490">
      <c r="E490" s="59"/>
    </row>
    <row r="491">
      <c r="E491" s="59"/>
    </row>
    <row r="492">
      <c r="E492" s="59"/>
    </row>
    <row r="493">
      <c r="E493" s="59"/>
    </row>
    <row r="494">
      <c r="E494" s="59"/>
    </row>
    <row r="495">
      <c r="E495" s="59"/>
    </row>
    <row r="496">
      <c r="E496" s="59"/>
    </row>
    <row r="497">
      <c r="E497" s="59"/>
    </row>
    <row r="498">
      <c r="E498" s="59"/>
    </row>
    <row r="499">
      <c r="E499" s="59"/>
    </row>
    <row r="500">
      <c r="E500" s="59"/>
    </row>
    <row r="501">
      <c r="E501" s="59"/>
    </row>
    <row r="502">
      <c r="E502" s="59"/>
    </row>
    <row r="503">
      <c r="E503" s="59"/>
    </row>
    <row r="504">
      <c r="E504" s="59"/>
    </row>
    <row r="505">
      <c r="E505" s="59"/>
    </row>
    <row r="506">
      <c r="E506" s="59"/>
    </row>
    <row r="507">
      <c r="E507" s="59"/>
    </row>
    <row r="508">
      <c r="E508" s="59"/>
    </row>
    <row r="509">
      <c r="E509" s="59"/>
    </row>
    <row r="510">
      <c r="E510" s="59"/>
    </row>
    <row r="511">
      <c r="E511" s="59"/>
    </row>
    <row r="512">
      <c r="E512" s="59"/>
    </row>
    <row r="513">
      <c r="E513" s="59"/>
    </row>
    <row r="514">
      <c r="E514" s="59"/>
    </row>
    <row r="515">
      <c r="E515" s="59"/>
    </row>
    <row r="516">
      <c r="E516" s="59"/>
    </row>
    <row r="517">
      <c r="E517" s="59"/>
    </row>
    <row r="518">
      <c r="E518" s="59"/>
    </row>
    <row r="519">
      <c r="E519" s="59"/>
    </row>
    <row r="520">
      <c r="E520" s="59"/>
    </row>
    <row r="521">
      <c r="E521" s="59"/>
    </row>
    <row r="522">
      <c r="E522" s="59"/>
    </row>
    <row r="523">
      <c r="E523" s="59"/>
    </row>
    <row r="524">
      <c r="E524" s="59"/>
    </row>
    <row r="525">
      <c r="E525" s="59"/>
    </row>
    <row r="526">
      <c r="E526" s="59"/>
    </row>
    <row r="527">
      <c r="E527" s="59"/>
    </row>
    <row r="528">
      <c r="E528" s="59"/>
    </row>
    <row r="529">
      <c r="E529" s="59"/>
    </row>
    <row r="530">
      <c r="E530" s="59"/>
    </row>
    <row r="531">
      <c r="E531" s="59"/>
    </row>
    <row r="532">
      <c r="E532" s="59"/>
    </row>
    <row r="533">
      <c r="E533" s="59"/>
    </row>
    <row r="534">
      <c r="E534" s="59"/>
    </row>
    <row r="535">
      <c r="E535" s="59"/>
    </row>
    <row r="536">
      <c r="E536" s="59"/>
    </row>
    <row r="537">
      <c r="E537" s="59"/>
    </row>
    <row r="538">
      <c r="E538" s="59"/>
    </row>
    <row r="539">
      <c r="E539" s="59"/>
    </row>
    <row r="540">
      <c r="E540" s="59"/>
    </row>
    <row r="541">
      <c r="E541" s="59"/>
    </row>
    <row r="542">
      <c r="E542" s="59"/>
    </row>
    <row r="543">
      <c r="E543" s="59"/>
    </row>
    <row r="544">
      <c r="E544" s="59"/>
    </row>
    <row r="545">
      <c r="E545" s="59"/>
    </row>
    <row r="546">
      <c r="E546" s="59"/>
    </row>
    <row r="547">
      <c r="E547" s="59"/>
    </row>
    <row r="548">
      <c r="E548" s="59"/>
    </row>
    <row r="549">
      <c r="E549" s="59"/>
    </row>
    <row r="550">
      <c r="E550" s="59"/>
    </row>
    <row r="551">
      <c r="E551" s="59"/>
    </row>
    <row r="552">
      <c r="E552" s="59"/>
    </row>
    <row r="553">
      <c r="E553" s="59"/>
    </row>
    <row r="554">
      <c r="E554" s="59"/>
    </row>
    <row r="555">
      <c r="E555" s="59"/>
    </row>
    <row r="556">
      <c r="E556" s="59"/>
    </row>
    <row r="557">
      <c r="E557" s="59"/>
    </row>
    <row r="558">
      <c r="E558" s="59"/>
    </row>
    <row r="559">
      <c r="E559" s="59"/>
    </row>
    <row r="560">
      <c r="E560" s="59"/>
    </row>
    <row r="561">
      <c r="E561" s="59"/>
    </row>
    <row r="562">
      <c r="E562" s="59"/>
    </row>
    <row r="563">
      <c r="E563" s="59"/>
    </row>
    <row r="564">
      <c r="E564" s="59"/>
    </row>
    <row r="565">
      <c r="E565" s="59"/>
    </row>
    <row r="566">
      <c r="E566" s="59"/>
    </row>
    <row r="567">
      <c r="E567" s="59"/>
    </row>
    <row r="568">
      <c r="E568" s="59"/>
    </row>
    <row r="569">
      <c r="E569" s="59"/>
    </row>
    <row r="570">
      <c r="E570" s="59"/>
    </row>
    <row r="571">
      <c r="E571" s="59"/>
    </row>
    <row r="572">
      <c r="E572" s="59"/>
    </row>
    <row r="573">
      <c r="E573" s="59"/>
    </row>
    <row r="574">
      <c r="E574" s="59"/>
    </row>
    <row r="575">
      <c r="E575" s="59"/>
    </row>
    <row r="576">
      <c r="E576" s="59"/>
    </row>
    <row r="577">
      <c r="E577" s="59"/>
    </row>
    <row r="578">
      <c r="E578" s="59"/>
    </row>
    <row r="579">
      <c r="E579" s="59"/>
    </row>
    <row r="580">
      <c r="E580" s="59"/>
    </row>
    <row r="581">
      <c r="E581" s="59"/>
    </row>
    <row r="582">
      <c r="E582" s="59"/>
    </row>
    <row r="583">
      <c r="E583" s="59"/>
    </row>
    <row r="584">
      <c r="E584" s="59"/>
    </row>
    <row r="585">
      <c r="E585" s="59"/>
    </row>
    <row r="586">
      <c r="E586" s="59"/>
    </row>
    <row r="587">
      <c r="E587" s="59"/>
    </row>
    <row r="588">
      <c r="E588" s="59"/>
    </row>
    <row r="589">
      <c r="E589" s="59"/>
    </row>
    <row r="590">
      <c r="E590" s="59"/>
    </row>
    <row r="591">
      <c r="E591" s="59"/>
    </row>
    <row r="592">
      <c r="E592" s="59"/>
    </row>
    <row r="593">
      <c r="E593" s="59"/>
    </row>
    <row r="594">
      <c r="E594" s="59"/>
    </row>
    <row r="595">
      <c r="E595" s="59"/>
    </row>
    <row r="596">
      <c r="E596" s="59"/>
    </row>
    <row r="597">
      <c r="E597" s="59"/>
    </row>
    <row r="598">
      <c r="E598" s="59"/>
    </row>
    <row r="599">
      <c r="E599" s="59"/>
    </row>
    <row r="600">
      <c r="E600" s="59"/>
    </row>
    <row r="601">
      <c r="E601" s="59"/>
    </row>
    <row r="602">
      <c r="E602" s="59"/>
    </row>
    <row r="603">
      <c r="E603" s="59"/>
    </row>
    <row r="604">
      <c r="E604" s="59"/>
    </row>
    <row r="605">
      <c r="E605" s="59"/>
    </row>
    <row r="606">
      <c r="E606" s="59"/>
    </row>
    <row r="607">
      <c r="E607" s="59"/>
    </row>
    <row r="608">
      <c r="E608" s="59"/>
    </row>
    <row r="609">
      <c r="E609" s="59"/>
    </row>
    <row r="610">
      <c r="E610" s="59"/>
    </row>
    <row r="611">
      <c r="E611" s="59"/>
    </row>
    <row r="612">
      <c r="E612" s="59"/>
    </row>
    <row r="613">
      <c r="E613" s="59"/>
    </row>
    <row r="614">
      <c r="E614" s="59"/>
    </row>
    <row r="615">
      <c r="E615" s="59"/>
    </row>
    <row r="616">
      <c r="E616" s="59"/>
    </row>
    <row r="617">
      <c r="E617" s="59"/>
    </row>
    <row r="618">
      <c r="E618" s="59"/>
    </row>
    <row r="619">
      <c r="E619" s="59"/>
    </row>
    <row r="620">
      <c r="E620" s="59"/>
    </row>
    <row r="621">
      <c r="E621" s="59"/>
    </row>
    <row r="622">
      <c r="E622" s="59"/>
    </row>
    <row r="623">
      <c r="E623" s="59"/>
    </row>
    <row r="624">
      <c r="E624" s="59"/>
    </row>
    <row r="625">
      <c r="E625" s="59"/>
    </row>
    <row r="626">
      <c r="E626" s="59"/>
    </row>
    <row r="627">
      <c r="E627" s="59"/>
    </row>
    <row r="628">
      <c r="E628" s="59"/>
    </row>
    <row r="629">
      <c r="E629" s="59"/>
    </row>
    <row r="630">
      <c r="E630" s="59"/>
    </row>
    <row r="631">
      <c r="E631" s="59"/>
    </row>
    <row r="632">
      <c r="E632" s="59"/>
    </row>
    <row r="633">
      <c r="E633" s="59"/>
    </row>
    <row r="634">
      <c r="E634" s="59"/>
    </row>
    <row r="635">
      <c r="E635" s="59"/>
    </row>
    <row r="636">
      <c r="E636" s="59"/>
    </row>
    <row r="637">
      <c r="E637" s="59"/>
    </row>
    <row r="638">
      <c r="E638" s="59"/>
    </row>
    <row r="639">
      <c r="E639" s="59"/>
    </row>
    <row r="640">
      <c r="E640" s="59"/>
    </row>
    <row r="641">
      <c r="E641" s="59"/>
    </row>
    <row r="642">
      <c r="E642" s="59"/>
    </row>
    <row r="643">
      <c r="E643" s="59"/>
    </row>
    <row r="644">
      <c r="E644" s="59"/>
    </row>
    <row r="645">
      <c r="E645" s="59"/>
    </row>
    <row r="646">
      <c r="E646" s="59"/>
    </row>
    <row r="647">
      <c r="E647" s="59"/>
    </row>
    <row r="648">
      <c r="E648" s="59"/>
    </row>
    <row r="649">
      <c r="E649" s="59"/>
    </row>
    <row r="650">
      <c r="E650" s="59"/>
    </row>
    <row r="651">
      <c r="E651" s="59"/>
    </row>
    <row r="652">
      <c r="E652" s="59"/>
    </row>
    <row r="653">
      <c r="E653" s="59"/>
    </row>
    <row r="654">
      <c r="E654" s="59"/>
    </row>
    <row r="655">
      <c r="E655" s="59"/>
    </row>
    <row r="656">
      <c r="E656" s="59"/>
    </row>
    <row r="657">
      <c r="E657" s="59"/>
    </row>
    <row r="658">
      <c r="E658" s="59"/>
    </row>
    <row r="659">
      <c r="E659" s="59"/>
    </row>
    <row r="660">
      <c r="E660" s="59"/>
    </row>
    <row r="661">
      <c r="E661" s="59"/>
    </row>
    <row r="662">
      <c r="E662" s="59"/>
    </row>
    <row r="663">
      <c r="E663" s="59"/>
    </row>
    <row r="664">
      <c r="E664" s="59"/>
    </row>
    <row r="665">
      <c r="E665" s="59"/>
    </row>
    <row r="666">
      <c r="E666" s="59"/>
    </row>
    <row r="667">
      <c r="E667" s="59"/>
    </row>
    <row r="668">
      <c r="E668" s="59"/>
    </row>
    <row r="669">
      <c r="E669" s="59"/>
    </row>
    <row r="670">
      <c r="E670" s="59"/>
    </row>
    <row r="671">
      <c r="E671" s="59"/>
    </row>
    <row r="672">
      <c r="E672" s="59"/>
    </row>
    <row r="673">
      <c r="E673" s="59"/>
    </row>
    <row r="674">
      <c r="E674" s="59"/>
    </row>
    <row r="675">
      <c r="E675" s="59"/>
    </row>
    <row r="676">
      <c r="E676" s="59"/>
    </row>
    <row r="677">
      <c r="E677" s="59"/>
    </row>
    <row r="678">
      <c r="E678" s="59"/>
    </row>
    <row r="679">
      <c r="E679" s="59"/>
    </row>
    <row r="680">
      <c r="E680" s="59"/>
    </row>
    <row r="681">
      <c r="E681" s="59"/>
    </row>
    <row r="682">
      <c r="E682" s="59"/>
    </row>
    <row r="683">
      <c r="E683" s="59"/>
    </row>
    <row r="684">
      <c r="E684" s="59"/>
    </row>
    <row r="685">
      <c r="E685" s="59"/>
    </row>
    <row r="686">
      <c r="E686" s="59"/>
    </row>
    <row r="687">
      <c r="E687" s="59"/>
    </row>
    <row r="688">
      <c r="E688" s="59"/>
    </row>
    <row r="689">
      <c r="E689" s="59"/>
    </row>
    <row r="690">
      <c r="E690" s="59"/>
    </row>
    <row r="691">
      <c r="E691" s="59"/>
    </row>
    <row r="692">
      <c r="E692" s="59"/>
    </row>
    <row r="693">
      <c r="E693" s="59"/>
    </row>
    <row r="694">
      <c r="E694" s="59"/>
    </row>
    <row r="695">
      <c r="E695" s="59"/>
    </row>
    <row r="696">
      <c r="E696" s="59"/>
    </row>
    <row r="697">
      <c r="E697" s="59"/>
    </row>
    <row r="698">
      <c r="E698" s="59"/>
    </row>
    <row r="699">
      <c r="E699" s="59"/>
    </row>
    <row r="700">
      <c r="E700" s="59"/>
    </row>
    <row r="701">
      <c r="E701" s="59"/>
    </row>
    <row r="702">
      <c r="E702" s="59"/>
    </row>
    <row r="703">
      <c r="E703" s="59"/>
    </row>
    <row r="704">
      <c r="E704" s="59"/>
    </row>
    <row r="705">
      <c r="E705" s="59"/>
    </row>
    <row r="706">
      <c r="E706" s="59"/>
    </row>
    <row r="707">
      <c r="E707" s="59"/>
    </row>
    <row r="708">
      <c r="E708" s="59"/>
    </row>
    <row r="709">
      <c r="E709" s="59"/>
    </row>
    <row r="710">
      <c r="E710" s="59"/>
    </row>
    <row r="711">
      <c r="E711" s="59"/>
    </row>
    <row r="712">
      <c r="E712" s="59"/>
    </row>
    <row r="713">
      <c r="E713" s="59"/>
    </row>
    <row r="714">
      <c r="E714" s="59"/>
    </row>
    <row r="715">
      <c r="E715" s="59"/>
    </row>
    <row r="716">
      <c r="E716" s="59"/>
    </row>
    <row r="717">
      <c r="E717" s="59"/>
    </row>
    <row r="718">
      <c r="E718" s="59"/>
    </row>
    <row r="719">
      <c r="E719" s="59"/>
    </row>
    <row r="720">
      <c r="E720" s="59"/>
    </row>
    <row r="721">
      <c r="E721" s="59"/>
    </row>
    <row r="722">
      <c r="E722" s="59"/>
    </row>
    <row r="723">
      <c r="E723" s="59"/>
    </row>
    <row r="724">
      <c r="E724" s="59"/>
    </row>
    <row r="725">
      <c r="E725" s="59"/>
    </row>
    <row r="726">
      <c r="E726" s="59"/>
    </row>
    <row r="727">
      <c r="E727" s="59"/>
    </row>
    <row r="728">
      <c r="E728" s="59"/>
    </row>
    <row r="729">
      <c r="E729" s="59"/>
    </row>
    <row r="730">
      <c r="E730" s="59"/>
    </row>
    <row r="731">
      <c r="E731" s="59"/>
    </row>
    <row r="732">
      <c r="E732" s="59"/>
    </row>
    <row r="733">
      <c r="E733" s="59"/>
    </row>
    <row r="734">
      <c r="E734" s="59"/>
    </row>
    <row r="735">
      <c r="E735" s="59"/>
    </row>
    <row r="736">
      <c r="E736" s="59"/>
    </row>
    <row r="737">
      <c r="E737" s="59"/>
    </row>
    <row r="738">
      <c r="E738" s="59"/>
    </row>
    <row r="739">
      <c r="E739" s="59"/>
    </row>
    <row r="740">
      <c r="E740" s="59"/>
    </row>
    <row r="741">
      <c r="E741" s="59"/>
    </row>
    <row r="742">
      <c r="E742" s="59"/>
    </row>
    <row r="743">
      <c r="E743" s="59"/>
    </row>
    <row r="744">
      <c r="E744" s="59"/>
    </row>
    <row r="745">
      <c r="E745" s="59"/>
    </row>
    <row r="746">
      <c r="E746" s="59"/>
    </row>
    <row r="747">
      <c r="E747" s="59"/>
    </row>
    <row r="748">
      <c r="E748" s="59"/>
    </row>
    <row r="749">
      <c r="E749" s="59"/>
    </row>
    <row r="750">
      <c r="E750" s="59"/>
    </row>
    <row r="751">
      <c r="E751" s="59"/>
    </row>
    <row r="752">
      <c r="E752" s="59"/>
    </row>
    <row r="753">
      <c r="E753" s="59"/>
    </row>
    <row r="754">
      <c r="E754" s="59"/>
    </row>
    <row r="755">
      <c r="E755" s="59"/>
    </row>
    <row r="756">
      <c r="E756" s="59"/>
    </row>
    <row r="757">
      <c r="E757" s="59"/>
    </row>
    <row r="758">
      <c r="E758" s="59"/>
    </row>
    <row r="759">
      <c r="E759" s="59"/>
    </row>
    <row r="760">
      <c r="E760" s="59"/>
    </row>
    <row r="761">
      <c r="E761" s="59"/>
    </row>
    <row r="762">
      <c r="E762" s="59"/>
    </row>
    <row r="763">
      <c r="E763" s="59"/>
    </row>
    <row r="764">
      <c r="E764" s="59"/>
    </row>
    <row r="765">
      <c r="E765" s="59"/>
    </row>
    <row r="766">
      <c r="E766" s="59"/>
    </row>
    <row r="767">
      <c r="E767" s="59"/>
    </row>
    <row r="768">
      <c r="E768" s="59"/>
    </row>
    <row r="769">
      <c r="E769" s="59"/>
    </row>
    <row r="770">
      <c r="E770" s="59"/>
    </row>
    <row r="771">
      <c r="E771" s="59"/>
    </row>
    <row r="772">
      <c r="E772" s="59"/>
    </row>
    <row r="773">
      <c r="E773" s="59"/>
    </row>
    <row r="774">
      <c r="E774" s="59"/>
    </row>
    <row r="775">
      <c r="E775" s="59"/>
    </row>
    <row r="776">
      <c r="E776" s="59"/>
    </row>
    <row r="777">
      <c r="E777" s="59"/>
    </row>
    <row r="778">
      <c r="E778" s="59"/>
    </row>
    <row r="779">
      <c r="E779" s="59"/>
    </row>
    <row r="780">
      <c r="E780" s="59"/>
    </row>
    <row r="781">
      <c r="E781" s="59"/>
    </row>
    <row r="782">
      <c r="E782" s="59"/>
    </row>
    <row r="783">
      <c r="E783" s="59"/>
    </row>
    <row r="784">
      <c r="E784" s="59"/>
    </row>
    <row r="785">
      <c r="E785" s="59"/>
    </row>
    <row r="786">
      <c r="E786" s="59"/>
    </row>
    <row r="787">
      <c r="E787" s="59"/>
    </row>
    <row r="788">
      <c r="E788" s="59"/>
    </row>
    <row r="789">
      <c r="E789" s="59"/>
    </row>
    <row r="790">
      <c r="E790" s="59"/>
    </row>
    <row r="791">
      <c r="E791" s="59"/>
    </row>
    <row r="792">
      <c r="E792" s="59"/>
    </row>
    <row r="793">
      <c r="E793" s="59"/>
    </row>
    <row r="794">
      <c r="E794" s="59"/>
    </row>
    <row r="795">
      <c r="E795" s="59"/>
    </row>
    <row r="796">
      <c r="E796" s="59"/>
    </row>
    <row r="797">
      <c r="E797" s="59"/>
    </row>
    <row r="798">
      <c r="E798" s="59"/>
    </row>
    <row r="799">
      <c r="E799" s="59"/>
    </row>
    <row r="800">
      <c r="E800" s="59"/>
    </row>
    <row r="801">
      <c r="E801" s="59"/>
    </row>
    <row r="802">
      <c r="E802" s="59"/>
    </row>
    <row r="803">
      <c r="E803" s="59"/>
    </row>
    <row r="804">
      <c r="E804" s="59"/>
    </row>
    <row r="805">
      <c r="E805" s="59"/>
    </row>
    <row r="806">
      <c r="E806" s="59"/>
    </row>
    <row r="807">
      <c r="E807" s="59"/>
    </row>
    <row r="808">
      <c r="E808" s="59"/>
    </row>
    <row r="809">
      <c r="E809" s="59"/>
    </row>
    <row r="810">
      <c r="E810" s="59"/>
    </row>
    <row r="811">
      <c r="E811" s="59"/>
    </row>
    <row r="812">
      <c r="E812" s="59"/>
    </row>
    <row r="813">
      <c r="E813" s="59"/>
    </row>
    <row r="814">
      <c r="E814" s="59"/>
    </row>
    <row r="815">
      <c r="E815" s="59"/>
    </row>
    <row r="816">
      <c r="E816" s="59"/>
    </row>
    <row r="817">
      <c r="E817" s="59"/>
    </row>
    <row r="818">
      <c r="E818" s="59"/>
    </row>
    <row r="819">
      <c r="E819" s="59"/>
    </row>
    <row r="820">
      <c r="E820" s="59"/>
    </row>
    <row r="821">
      <c r="E821" s="59"/>
    </row>
    <row r="822">
      <c r="E822" s="59"/>
    </row>
    <row r="823">
      <c r="E823" s="59"/>
    </row>
    <row r="824">
      <c r="E824" s="59"/>
    </row>
    <row r="825">
      <c r="E825" s="59"/>
    </row>
    <row r="826">
      <c r="E826" s="59"/>
    </row>
    <row r="827">
      <c r="E827" s="59"/>
    </row>
    <row r="828">
      <c r="E828" s="59"/>
    </row>
    <row r="829">
      <c r="E829" s="59"/>
    </row>
    <row r="830">
      <c r="E830" s="59"/>
    </row>
    <row r="831">
      <c r="E831" s="59"/>
    </row>
    <row r="832">
      <c r="E832" s="59"/>
    </row>
    <row r="833">
      <c r="E833" s="59"/>
    </row>
    <row r="834">
      <c r="E834" s="59"/>
    </row>
    <row r="835">
      <c r="E835" s="59"/>
    </row>
    <row r="836">
      <c r="E836" s="59"/>
    </row>
    <row r="837">
      <c r="E837" s="59"/>
    </row>
    <row r="838">
      <c r="E838" s="59"/>
    </row>
    <row r="839">
      <c r="E839" s="59"/>
    </row>
    <row r="840">
      <c r="E840" s="59"/>
    </row>
    <row r="841">
      <c r="E841" s="59"/>
    </row>
    <row r="842">
      <c r="E842" s="59"/>
    </row>
    <row r="843">
      <c r="E843" s="59"/>
    </row>
    <row r="844">
      <c r="E844" s="59"/>
    </row>
    <row r="845">
      <c r="E845" s="59"/>
    </row>
    <row r="846">
      <c r="E846" s="59"/>
    </row>
    <row r="847">
      <c r="E847" s="59"/>
    </row>
    <row r="848">
      <c r="E848" s="59"/>
    </row>
    <row r="849">
      <c r="E849" s="59"/>
    </row>
    <row r="850">
      <c r="E850" s="59"/>
    </row>
    <row r="851">
      <c r="E851" s="59"/>
    </row>
    <row r="852">
      <c r="E852" s="59"/>
    </row>
    <row r="853">
      <c r="E853" s="59"/>
    </row>
    <row r="854">
      <c r="E854" s="59"/>
    </row>
    <row r="855">
      <c r="E855" s="59"/>
    </row>
    <row r="856">
      <c r="E856" s="59"/>
    </row>
    <row r="857">
      <c r="E857" s="59"/>
    </row>
    <row r="858">
      <c r="E858" s="59"/>
    </row>
    <row r="859">
      <c r="E859" s="59"/>
    </row>
    <row r="860">
      <c r="E860" s="59"/>
    </row>
    <row r="861">
      <c r="E861" s="59"/>
    </row>
    <row r="862">
      <c r="E862" s="59"/>
    </row>
    <row r="863">
      <c r="E863" s="59"/>
    </row>
    <row r="864">
      <c r="E864" s="59"/>
    </row>
    <row r="865">
      <c r="E865" s="59"/>
    </row>
    <row r="866">
      <c r="E866" s="59"/>
    </row>
    <row r="867">
      <c r="E867" s="59"/>
    </row>
    <row r="868">
      <c r="E868" s="59"/>
    </row>
    <row r="869">
      <c r="E869" s="59"/>
    </row>
    <row r="870">
      <c r="E870" s="59"/>
    </row>
    <row r="871">
      <c r="E871" s="59"/>
    </row>
    <row r="872">
      <c r="E872" s="59"/>
    </row>
    <row r="873">
      <c r="E873" s="59"/>
    </row>
    <row r="874">
      <c r="E874" s="59"/>
    </row>
    <row r="875">
      <c r="E875" s="59"/>
    </row>
    <row r="876">
      <c r="E876" s="59"/>
    </row>
    <row r="877">
      <c r="E877" s="59"/>
    </row>
    <row r="878">
      <c r="E878" s="59"/>
    </row>
    <row r="879">
      <c r="E879" s="59"/>
    </row>
    <row r="880">
      <c r="E880" s="59"/>
    </row>
    <row r="881">
      <c r="E881" s="59"/>
    </row>
    <row r="882">
      <c r="E882" s="59"/>
    </row>
    <row r="883">
      <c r="E883" s="59"/>
    </row>
    <row r="884">
      <c r="E884" s="59"/>
    </row>
    <row r="885">
      <c r="E885" s="59"/>
    </row>
    <row r="886">
      <c r="E886" s="59"/>
    </row>
    <row r="887">
      <c r="E887" s="59"/>
    </row>
    <row r="888">
      <c r="E888" s="59"/>
    </row>
    <row r="889">
      <c r="E889" s="59"/>
    </row>
    <row r="890">
      <c r="E890" s="59"/>
    </row>
    <row r="891">
      <c r="E891" s="59"/>
    </row>
    <row r="892">
      <c r="E892" s="59"/>
    </row>
    <row r="893">
      <c r="E893" s="59"/>
    </row>
    <row r="894">
      <c r="E894" s="59"/>
    </row>
    <row r="895">
      <c r="E895" s="59"/>
    </row>
    <row r="896">
      <c r="E896" s="59"/>
    </row>
    <row r="897">
      <c r="E897" s="59"/>
    </row>
    <row r="898">
      <c r="E898" s="59"/>
    </row>
    <row r="899">
      <c r="E899" s="59"/>
    </row>
    <row r="900">
      <c r="E900" s="59"/>
    </row>
    <row r="901">
      <c r="E901" s="59"/>
    </row>
    <row r="902">
      <c r="E902" s="59"/>
    </row>
    <row r="903">
      <c r="E903" s="59"/>
    </row>
    <row r="904">
      <c r="E904" s="59"/>
    </row>
    <row r="905">
      <c r="E905" s="59"/>
    </row>
    <row r="906">
      <c r="E906" s="59"/>
    </row>
    <row r="907">
      <c r="E907" s="59"/>
    </row>
    <row r="908">
      <c r="E908" s="59"/>
    </row>
    <row r="909">
      <c r="E909" s="59"/>
    </row>
    <row r="910">
      <c r="E910" s="59"/>
    </row>
    <row r="911">
      <c r="E911" s="59"/>
    </row>
    <row r="912">
      <c r="E912" s="59"/>
    </row>
    <row r="913">
      <c r="E913" s="59"/>
    </row>
    <row r="914">
      <c r="E914" s="59"/>
    </row>
    <row r="915">
      <c r="E915" s="59"/>
    </row>
    <row r="916">
      <c r="E916" s="59"/>
    </row>
    <row r="917">
      <c r="E917" s="59"/>
    </row>
    <row r="918">
      <c r="E918" s="59"/>
    </row>
    <row r="919">
      <c r="E919" s="59"/>
    </row>
    <row r="920">
      <c r="E920" s="59"/>
    </row>
    <row r="921">
      <c r="E921" s="59"/>
    </row>
    <row r="922">
      <c r="E922" s="59"/>
    </row>
    <row r="923">
      <c r="E923" s="59"/>
    </row>
    <row r="924">
      <c r="E924" s="59"/>
    </row>
    <row r="925">
      <c r="E925" s="59"/>
    </row>
    <row r="926">
      <c r="E926" s="59"/>
    </row>
    <row r="927">
      <c r="E927" s="59"/>
    </row>
    <row r="928">
      <c r="E928" s="59"/>
    </row>
    <row r="929">
      <c r="E929" s="59"/>
    </row>
    <row r="930">
      <c r="E930" s="59"/>
    </row>
    <row r="931">
      <c r="E931" s="59"/>
    </row>
    <row r="932">
      <c r="E932" s="59"/>
    </row>
    <row r="933">
      <c r="E933" s="59"/>
    </row>
    <row r="934">
      <c r="E934" s="59"/>
    </row>
    <row r="935">
      <c r="E935" s="59"/>
    </row>
    <row r="936">
      <c r="E936" s="59"/>
    </row>
    <row r="937">
      <c r="E937" s="59"/>
    </row>
    <row r="938">
      <c r="E938" s="59"/>
    </row>
    <row r="939">
      <c r="E939" s="59"/>
    </row>
    <row r="940">
      <c r="E940" s="59"/>
    </row>
    <row r="941">
      <c r="E941" s="59"/>
    </row>
    <row r="942">
      <c r="E942" s="59"/>
    </row>
    <row r="943">
      <c r="E943" s="59"/>
    </row>
    <row r="944">
      <c r="E944" s="59"/>
    </row>
    <row r="945">
      <c r="E945" s="59"/>
    </row>
    <row r="946">
      <c r="E946" s="59"/>
    </row>
    <row r="947">
      <c r="E947" s="59"/>
    </row>
    <row r="948">
      <c r="E948" s="59"/>
    </row>
    <row r="949">
      <c r="E949" s="59"/>
    </row>
    <row r="950">
      <c r="E950" s="59"/>
    </row>
    <row r="951">
      <c r="E951" s="59"/>
    </row>
    <row r="952">
      <c r="E952" s="59"/>
    </row>
    <row r="953">
      <c r="E953" s="59"/>
    </row>
    <row r="954">
      <c r="E954" s="59"/>
    </row>
    <row r="955">
      <c r="E955" s="59"/>
    </row>
    <row r="956">
      <c r="E956" s="59"/>
    </row>
    <row r="957">
      <c r="E957" s="59"/>
    </row>
    <row r="958">
      <c r="E958" s="59"/>
    </row>
    <row r="959">
      <c r="E959" s="59"/>
    </row>
    <row r="960">
      <c r="E960" s="59"/>
    </row>
    <row r="961">
      <c r="E961" s="59"/>
    </row>
    <row r="962">
      <c r="E962" s="59"/>
    </row>
    <row r="963">
      <c r="E963" s="59"/>
    </row>
    <row r="964">
      <c r="E964" s="59"/>
    </row>
    <row r="965">
      <c r="E965" s="59"/>
    </row>
    <row r="966">
      <c r="E966" s="59"/>
    </row>
    <row r="967">
      <c r="E967" s="59"/>
    </row>
    <row r="968">
      <c r="E968" s="59"/>
    </row>
    <row r="969">
      <c r="E969" s="59"/>
    </row>
    <row r="970">
      <c r="E970" s="59"/>
    </row>
    <row r="971">
      <c r="E971" s="59"/>
    </row>
    <row r="972">
      <c r="E972" s="59"/>
    </row>
    <row r="973">
      <c r="E973" s="59"/>
    </row>
    <row r="974">
      <c r="E974" s="59"/>
    </row>
    <row r="975">
      <c r="E975" s="59"/>
    </row>
    <row r="976">
      <c r="E976" s="59"/>
    </row>
    <row r="977">
      <c r="E977" s="59"/>
    </row>
    <row r="978">
      <c r="E978" s="59"/>
    </row>
    <row r="979">
      <c r="E979" s="59"/>
    </row>
    <row r="980">
      <c r="E980" s="59"/>
    </row>
    <row r="981">
      <c r="E981" s="59"/>
    </row>
    <row r="982">
      <c r="E982" s="59"/>
    </row>
    <row r="983">
      <c r="E983" s="59"/>
    </row>
    <row r="984">
      <c r="E984" s="59"/>
    </row>
    <row r="985">
      <c r="E985" s="59"/>
    </row>
    <row r="986">
      <c r="E986" s="59"/>
    </row>
    <row r="987">
      <c r="E987" s="59"/>
    </row>
    <row r="988">
      <c r="E988" s="59"/>
    </row>
    <row r="989">
      <c r="E989" s="59"/>
    </row>
    <row r="990">
      <c r="E990" s="59"/>
    </row>
    <row r="991">
      <c r="E991" s="59"/>
    </row>
    <row r="992">
      <c r="E992" s="59"/>
    </row>
    <row r="993">
      <c r="E993" s="59"/>
    </row>
    <row r="994">
      <c r="E994" s="59"/>
    </row>
    <row r="995">
      <c r="E995" s="59"/>
    </row>
    <row r="996">
      <c r="E996" s="59"/>
    </row>
    <row r="997">
      <c r="E997" s="59"/>
    </row>
    <row r="998">
      <c r="E998" s="59"/>
    </row>
    <row r="999">
      <c r="E999" s="59"/>
    </row>
    <row r="1000">
      <c r="E1000" s="59"/>
    </row>
  </sheetData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7.63"/>
    <col customWidth="1" min="4" max="4" width="7.5"/>
    <col customWidth="1" min="5" max="5" width="6.25"/>
    <col customWidth="1" min="6" max="6" width="3.25"/>
    <col customWidth="1" min="7" max="7" width="14.25"/>
    <col customWidth="1" min="8" max="8" width="7.88"/>
    <col customWidth="1" min="9" max="10" width="7.75"/>
  </cols>
  <sheetData>
    <row r="1">
      <c r="A1" s="47"/>
      <c r="B1" s="47" t="s">
        <v>262</v>
      </c>
      <c r="C1" s="47" t="s">
        <v>258</v>
      </c>
      <c r="D1" s="47" t="s">
        <v>259</v>
      </c>
      <c r="E1" s="47" t="s">
        <v>263</v>
      </c>
      <c r="F1" s="58"/>
      <c r="G1" s="47" t="s">
        <v>262</v>
      </c>
      <c r="H1" s="47" t="s">
        <v>258</v>
      </c>
      <c r="I1" s="47" t="s">
        <v>259</v>
      </c>
      <c r="J1" s="47" t="s">
        <v>263</v>
      </c>
    </row>
    <row r="2">
      <c r="A2" s="47"/>
      <c r="B2" s="47" t="s">
        <v>273</v>
      </c>
      <c r="F2" s="58">
        <v>1.0</v>
      </c>
      <c r="G2" s="47" t="s">
        <v>278</v>
      </c>
      <c r="H2" s="47">
        <v>312.0</v>
      </c>
      <c r="I2" s="47">
        <v>335.0</v>
      </c>
      <c r="J2" s="47">
        <v>647.0</v>
      </c>
    </row>
    <row r="3">
      <c r="A3" s="62"/>
      <c r="B3" s="62" t="s">
        <v>135</v>
      </c>
      <c r="C3" s="47">
        <v>87.0</v>
      </c>
      <c r="D3" s="47">
        <v>87.0</v>
      </c>
      <c r="E3" s="47">
        <v>174.0</v>
      </c>
      <c r="F3" s="58">
        <v>2.0</v>
      </c>
      <c r="G3" s="47" t="s">
        <v>274</v>
      </c>
      <c r="H3" s="47">
        <v>337.0</v>
      </c>
      <c r="I3" s="47">
        <v>345.0</v>
      </c>
      <c r="J3" s="47">
        <v>682.0</v>
      </c>
    </row>
    <row r="4">
      <c r="A4" s="62"/>
      <c r="B4" s="62" t="s">
        <v>142</v>
      </c>
      <c r="C4" s="47">
        <v>90.0</v>
      </c>
      <c r="D4" s="47">
        <v>94.0</v>
      </c>
      <c r="E4" s="47">
        <v>184.0</v>
      </c>
      <c r="F4" s="58">
        <v>3.0</v>
      </c>
      <c r="G4" s="47" t="s">
        <v>270</v>
      </c>
      <c r="H4" s="47">
        <v>346.0</v>
      </c>
      <c r="I4" s="47">
        <v>351.0</v>
      </c>
      <c r="J4" s="47">
        <v>697.0</v>
      </c>
    </row>
    <row r="5">
      <c r="A5" s="62"/>
      <c r="B5" s="62" t="s">
        <v>149</v>
      </c>
      <c r="C5" s="47">
        <v>94.0</v>
      </c>
      <c r="D5" s="47">
        <v>95.0</v>
      </c>
      <c r="E5" s="47">
        <v>189.0</v>
      </c>
      <c r="F5" s="58">
        <v>4.0</v>
      </c>
      <c r="G5" s="47" t="s">
        <v>273</v>
      </c>
      <c r="H5" s="47">
        <v>351.0</v>
      </c>
      <c r="I5" s="47">
        <v>365.0</v>
      </c>
      <c r="J5" s="47">
        <v>716.0</v>
      </c>
    </row>
    <row r="6">
      <c r="A6" s="62"/>
      <c r="B6" s="62" t="s">
        <v>156</v>
      </c>
      <c r="C6" s="47">
        <v>90.0</v>
      </c>
      <c r="D6" s="47">
        <v>91.0</v>
      </c>
      <c r="E6" s="47">
        <v>181.0</v>
      </c>
      <c r="F6" s="58">
        <v>5.0</v>
      </c>
      <c r="G6" s="47" t="s">
        <v>265</v>
      </c>
      <c r="H6" s="47">
        <v>356.0</v>
      </c>
      <c r="I6" s="47">
        <v>370.0</v>
      </c>
      <c r="J6" s="47">
        <v>726.0</v>
      </c>
    </row>
    <row r="7">
      <c r="A7" s="62"/>
      <c r="B7" s="62" t="s">
        <v>163</v>
      </c>
      <c r="C7" s="47">
        <v>84.0</v>
      </c>
      <c r="D7" s="47">
        <v>93.0</v>
      </c>
      <c r="E7" s="47">
        <v>177.0</v>
      </c>
      <c r="F7" s="58">
        <v>6.0</v>
      </c>
      <c r="G7" s="47" t="s">
        <v>279</v>
      </c>
      <c r="H7" s="47">
        <v>366.0</v>
      </c>
      <c r="I7" s="47">
        <v>361.0</v>
      </c>
      <c r="J7" s="47">
        <v>727.0</v>
      </c>
    </row>
    <row r="8">
      <c r="C8" s="47">
        <v>351.0</v>
      </c>
      <c r="D8" s="47">
        <v>365.0</v>
      </c>
      <c r="E8" s="47">
        <v>716.0</v>
      </c>
      <c r="F8" s="58">
        <v>7.0</v>
      </c>
      <c r="G8" s="47" t="s">
        <v>267</v>
      </c>
      <c r="H8" s="47">
        <v>382.0</v>
      </c>
      <c r="I8" s="47">
        <v>365.0</v>
      </c>
      <c r="J8" s="47">
        <v>746.0</v>
      </c>
    </row>
    <row r="9">
      <c r="A9" s="47"/>
      <c r="B9" s="47" t="s">
        <v>267</v>
      </c>
      <c r="F9" s="59"/>
    </row>
    <row r="10">
      <c r="A10" s="61"/>
      <c r="B10" s="61" t="s">
        <v>136</v>
      </c>
      <c r="C10" s="47">
        <v>81.0</v>
      </c>
      <c r="D10" s="47">
        <v>85.0</v>
      </c>
      <c r="E10" s="47">
        <v>166.0</v>
      </c>
      <c r="F10" s="59"/>
    </row>
    <row r="11">
      <c r="A11" s="61"/>
      <c r="B11" s="61" t="s">
        <v>143</v>
      </c>
      <c r="C11" s="47">
        <v>96.0</v>
      </c>
      <c r="D11" s="47">
        <v>89.0</v>
      </c>
      <c r="E11" s="47">
        <v>185.0</v>
      </c>
      <c r="F11" s="59"/>
    </row>
    <row r="12">
      <c r="A12" s="61"/>
      <c r="B12" s="61" t="s">
        <v>150</v>
      </c>
      <c r="C12" s="47">
        <v>92.0</v>
      </c>
      <c r="D12" s="47">
        <v>86.0</v>
      </c>
      <c r="E12" s="47">
        <v>178.0</v>
      </c>
      <c r="F12" s="59"/>
    </row>
    <row r="13">
      <c r="A13" s="61"/>
      <c r="B13" s="61" t="s">
        <v>157</v>
      </c>
      <c r="C13" s="47">
        <v>120.0</v>
      </c>
      <c r="D13" s="47">
        <v>105.0</v>
      </c>
      <c r="E13" s="47">
        <v>225.0</v>
      </c>
      <c r="F13" s="59"/>
    </row>
    <row r="14">
      <c r="A14" s="61"/>
      <c r="B14" s="61" t="s">
        <v>164</v>
      </c>
      <c r="C14" s="47">
        <v>112.0</v>
      </c>
      <c r="D14" s="47">
        <v>109.0</v>
      </c>
      <c r="E14" s="47">
        <v>221.0</v>
      </c>
      <c r="F14" s="59"/>
    </row>
    <row r="15">
      <c r="C15" s="47">
        <v>382.0</v>
      </c>
      <c r="D15" s="47">
        <v>365.0</v>
      </c>
      <c r="E15" s="47">
        <v>746.0</v>
      </c>
      <c r="F15" s="59"/>
    </row>
    <row r="16">
      <c r="A16" s="47"/>
      <c r="B16" s="47" t="s">
        <v>270</v>
      </c>
      <c r="F16" s="59"/>
    </row>
    <row r="17">
      <c r="A17" s="62"/>
      <c r="B17" s="62" t="s">
        <v>137</v>
      </c>
      <c r="C17" s="47">
        <v>78.0</v>
      </c>
      <c r="D17" s="47">
        <v>78.0</v>
      </c>
      <c r="E17" s="47">
        <v>156.0</v>
      </c>
      <c r="F17" s="59"/>
    </row>
    <row r="18">
      <c r="A18" s="62"/>
      <c r="B18" s="62" t="s">
        <v>144</v>
      </c>
      <c r="C18" s="47">
        <v>88.0</v>
      </c>
      <c r="D18" s="47">
        <v>88.0</v>
      </c>
      <c r="E18" s="47">
        <v>176.0</v>
      </c>
      <c r="F18" s="59"/>
    </row>
    <row r="19">
      <c r="A19" s="62"/>
      <c r="B19" s="62" t="s">
        <v>151</v>
      </c>
      <c r="C19" s="47">
        <v>90.0</v>
      </c>
      <c r="D19" s="47">
        <v>94.0</v>
      </c>
      <c r="E19" s="47">
        <v>184.0</v>
      </c>
      <c r="F19" s="59"/>
    </row>
    <row r="20">
      <c r="A20" s="61"/>
      <c r="B20" s="61" t="s">
        <v>158</v>
      </c>
      <c r="C20" s="47">
        <v>94.0</v>
      </c>
      <c r="D20" s="47">
        <v>91.0</v>
      </c>
      <c r="E20" s="47">
        <v>185.0</v>
      </c>
      <c r="F20" s="59"/>
    </row>
    <row r="21">
      <c r="A21" s="61"/>
      <c r="B21" s="61" t="s">
        <v>165</v>
      </c>
      <c r="C21" s="47">
        <v>92.0</v>
      </c>
      <c r="D21" s="47">
        <v>97.0</v>
      </c>
      <c r="E21" s="47">
        <v>189.0</v>
      </c>
      <c r="F21" s="59"/>
    </row>
    <row r="22">
      <c r="C22" s="47">
        <v>346.0</v>
      </c>
      <c r="D22" s="47">
        <v>351.0</v>
      </c>
      <c r="E22" s="47">
        <v>697.0</v>
      </c>
      <c r="F22" s="59"/>
    </row>
    <row r="23">
      <c r="A23" s="47"/>
      <c r="B23" s="47" t="s">
        <v>265</v>
      </c>
      <c r="F23" s="59"/>
    </row>
    <row r="24">
      <c r="A24" s="61"/>
      <c r="B24" s="61" t="s">
        <v>138</v>
      </c>
      <c r="C24" s="47">
        <v>88.0</v>
      </c>
      <c r="D24" s="47">
        <v>89.0</v>
      </c>
      <c r="E24" s="47">
        <v>177.0</v>
      </c>
      <c r="F24" s="59"/>
    </row>
    <row r="25">
      <c r="A25" s="61"/>
      <c r="B25" s="61" t="s">
        <v>145</v>
      </c>
      <c r="C25" s="47">
        <v>87.0</v>
      </c>
      <c r="D25" s="47">
        <v>89.0</v>
      </c>
      <c r="E25" s="47">
        <v>176.0</v>
      </c>
      <c r="F25" s="59"/>
    </row>
    <row r="26">
      <c r="A26" s="61"/>
      <c r="B26" s="61" t="s">
        <v>152</v>
      </c>
      <c r="C26" s="47">
        <v>92.0</v>
      </c>
      <c r="D26" s="47">
        <v>94.0</v>
      </c>
      <c r="E26" s="47">
        <v>186.0</v>
      </c>
      <c r="F26" s="59"/>
    </row>
    <row r="27">
      <c r="A27" s="61"/>
      <c r="B27" s="61" t="s">
        <v>159</v>
      </c>
      <c r="C27" s="47">
        <v>89.0</v>
      </c>
      <c r="D27" s="47">
        <v>98.0</v>
      </c>
      <c r="E27" s="47">
        <v>187.0</v>
      </c>
      <c r="F27" s="59"/>
    </row>
    <row r="28">
      <c r="A28" s="61"/>
      <c r="B28" s="61" t="s">
        <v>166</v>
      </c>
      <c r="C28" s="47">
        <v>96.0</v>
      </c>
      <c r="D28" s="47">
        <v>101.0</v>
      </c>
      <c r="E28" s="47">
        <v>197.0</v>
      </c>
      <c r="F28" s="59"/>
    </row>
    <row r="29">
      <c r="C29" s="47">
        <v>356.0</v>
      </c>
      <c r="D29" s="47">
        <v>370.0</v>
      </c>
      <c r="E29" s="47">
        <v>726.0</v>
      </c>
      <c r="F29" s="59"/>
    </row>
    <row r="30">
      <c r="A30" s="47"/>
      <c r="B30" s="47" t="s">
        <v>278</v>
      </c>
      <c r="F30" s="59"/>
    </row>
    <row r="31">
      <c r="A31" s="61"/>
      <c r="B31" s="61" t="s">
        <v>170</v>
      </c>
      <c r="C31" s="47">
        <v>77.0</v>
      </c>
      <c r="D31" s="47">
        <v>84.0</v>
      </c>
      <c r="E31" s="47">
        <v>161.0</v>
      </c>
      <c r="F31" s="59"/>
    </row>
    <row r="32">
      <c r="A32" s="61"/>
      <c r="B32" s="61" t="s">
        <v>176</v>
      </c>
      <c r="C32" s="47">
        <v>88.0</v>
      </c>
      <c r="D32" s="47">
        <v>85.0</v>
      </c>
      <c r="E32" s="47">
        <v>173.0</v>
      </c>
      <c r="F32" s="59"/>
    </row>
    <row r="33">
      <c r="A33" s="61"/>
      <c r="B33" s="61" t="s">
        <v>182</v>
      </c>
      <c r="C33" s="47">
        <v>83.0</v>
      </c>
      <c r="D33" s="47">
        <v>84.0</v>
      </c>
      <c r="E33" s="47">
        <v>167.0</v>
      </c>
      <c r="F33" s="59"/>
    </row>
    <row r="34">
      <c r="A34" s="61"/>
      <c r="B34" s="61" t="s">
        <v>188</v>
      </c>
      <c r="C34" s="47">
        <v>73.0</v>
      </c>
      <c r="D34" s="47">
        <v>84.0</v>
      </c>
      <c r="E34" s="47">
        <v>157.0</v>
      </c>
      <c r="F34" s="59"/>
    </row>
    <row r="35">
      <c r="A35" s="61"/>
      <c r="B35" s="61" t="s">
        <v>194</v>
      </c>
      <c r="C35" s="47">
        <v>79.0</v>
      </c>
      <c r="D35" s="47">
        <v>83.0</v>
      </c>
      <c r="E35" s="47">
        <v>162.0</v>
      </c>
      <c r="F35" s="59"/>
    </row>
    <row r="36">
      <c r="C36" s="47">
        <v>312.0</v>
      </c>
      <c r="D36" s="47">
        <v>335.0</v>
      </c>
      <c r="E36" s="47">
        <v>647.0</v>
      </c>
      <c r="F36" s="59"/>
    </row>
    <row r="37">
      <c r="A37" s="47"/>
      <c r="B37" s="47" t="s">
        <v>279</v>
      </c>
      <c r="F37" s="59"/>
    </row>
    <row r="38">
      <c r="A38" s="61"/>
      <c r="B38" s="61" t="s">
        <v>171</v>
      </c>
      <c r="C38" s="47">
        <v>87.0</v>
      </c>
      <c r="D38" s="47">
        <v>89.0</v>
      </c>
      <c r="E38" s="47">
        <v>176.0</v>
      </c>
      <c r="F38" s="59"/>
    </row>
    <row r="39">
      <c r="A39" s="61"/>
      <c r="B39" s="61" t="s">
        <v>177</v>
      </c>
      <c r="C39" s="47">
        <v>92.0</v>
      </c>
      <c r="D39" s="47">
        <v>87.0</v>
      </c>
      <c r="E39" s="47">
        <v>179.0</v>
      </c>
      <c r="F39" s="59"/>
    </row>
    <row r="40">
      <c r="A40" s="61"/>
      <c r="B40" s="61" t="s">
        <v>183</v>
      </c>
      <c r="C40" s="47">
        <v>97.0</v>
      </c>
      <c r="D40" s="47">
        <v>91.0</v>
      </c>
      <c r="E40" s="47">
        <v>188.0</v>
      </c>
      <c r="F40" s="59"/>
    </row>
    <row r="41">
      <c r="A41" s="61"/>
      <c r="B41" s="61" t="s">
        <v>189</v>
      </c>
      <c r="C41" s="47">
        <v>90.0</v>
      </c>
      <c r="D41" s="47">
        <v>94.0</v>
      </c>
      <c r="E41" s="47">
        <v>184.0</v>
      </c>
      <c r="F41" s="59"/>
    </row>
    <row r="42">
      <c r="A42" s="61"/>
      <c r="B42" s="61" t="s">
        <v>195</v>
      </c>
      <c r="C42" s="47">
        <v>104.0</v>
      </c>
      <c r="D42" s="47">
        <v>112.0</v>
      </c>
      <c r="E42" s="47">
        <v>216.0</v>
      </c>
      <c r="F42" s="59"/>
    </row>
    <row r="43">
      <c r="C43" s="47">
        <v>366.0</v>
      </c>
      <c r="D43" s="47">
        <v>361.0</v>
      </c>
      <c r="E43" s="47">
        <v>727.0</v>
      </c>
      <c r="F43" s="59"/>
    </row>
    <row r="44">
      <c r="A44" s="47"/>
      <c r="B44" s="47" t="s">
        <v>280</v>
      </c>
      <c r="F44" s="59"/>
    </row>
    <row r="45">
      <c r="A45" s="64"/>
      <c r="B45" s="64" t="s">
        <v>281</v>
      </c>
      <c r="F45" s="59"/>
    </row>
    <row r="46">
      <c r="A46" s="64"/>
      <c r="B46" s="64" t="s">
        <v>282</v>
      </c>
      <c r="F46" s="59"/>
    </row>
    <row r="47">
      <c r="A47" s="64"/>
      <c r="B47" s="64" t="s">
        <v>283</v>
      </c>
      <c r="F47" s="59"/>
    </row>
    <row r="48">
      <c r="A48" s="64"/>
      <c r="B48" s="64" t="s">
        <v>284</v>
      </c>
      <c r="F48" s="59"/>
    </row>
    <row r="49">
      <c r="A49" s="64"/>
      <c r="B49" s="64" t="s">
        <v>285</v>
      </c>
      <c r="F49" s="59"/>
    </row>
    <row r="50">
      <c r="F50" s="59"/>
    </row>
    <row r="51">
      <c r="A51" s="47"/>
      <c r="B51" s="47" t="s">
        <v>286</v>
      </c>
      <c r="F51" s="59"/>
    </row>
    <row r="52">
      <c r="A52" s="61"/>
      <c r="B52" s="61" t="s">
        <v>178</v>
      </c>
      <c r="C52" s="47">
        <v>87.0</v>
      </c>
      <c r="D52" s="47">
        <v>89.0</v>
      </c>
      <c r="E52" s="47">
        <v>176.0</v>
      </c>
      <c r="F52" s="59"/>
    </row>
    <row r="53">
      <c r="A53" s="61"/>
      <c r="B53" s="61" t="s">
        <v>184</v>
      </c>
      <c r="C53" s="47">
        <v>93.0</v>
      </c>
      <c r="D53" s="47">
        <v>98.0</v>
      </c>
      <c r="E53" s="47">
        <v>191.0</v>
      </c>
      <c r="F53" s="59"/>
    </row>
    <row r="54">
      <c r="A54" s="61"/>
      <c r="B54" s="61" t="s">
        <v>190</v>
      </c>
      <c r="C54" s="47">
        <v>96.0</v>
      </c>
      <c r="D54" s="47">
        <v>102.0</v>
      </c>
      <c r="E54" s="47">
        <v>198.0</v>
      </c>
      <c r="F54" s="59"/>
    </row>
    <row r="55">
      <c r="A55" s="61"/>
      <c r="B55" s="61" t="s">
        <v>196</v>
      </c>
      <c r="C55" s="47" t="s">
        <v>287</v>
      </c>
      <c r="D55" s="47" t="s">
        <v>287</v>
      </c>
      <c r="F55" s="59"/>
    </row>
    <row r="56">
      <c r="F56" s="59"/>
    </row>
    <row r="57">
      <c r="A57" s="47"/>
      <c r="B57" s="47" t="s">
        <v>274</v>
      </c>
      <c r="F57" s="59"/>
    </row>
    <row r="58">
      <c r="A58" s="65"/>
      <c r="B58" s="65" t="s">
        <v>201</v>
      </c>
      <c r="C58" s="66">
        <v>77.0</v>
      </c>
      <c r="D58" s="66">
        <v>79.0</v>
      </c>
      <c r="E58" s="47">
        <v>156.0</v>
      </c>
      <c r="F58" s="59"/>
    </row>
    <row r="59">
      <c r="A59" s="65"/>
      <c r="B59" s="65" t="s">
        <v>208</v>
      </c>
      <c r="C59" s="47">
        <v>82.0</v>
      </c>
      <c r="D59" s="47">
        <v>92.0</v>
      </c>
      <c r="E59" s="47">
        <v>174.0</v>
      </c>
      <c r="F59" s="59"/>
    </row>
    <row r="60">
      <c r="A60" s="65"/>
      <c r="B60" s="65" t="s">
        <v>207</v>
      </c>
      <c r="C60" s="47">
        <v>89.0</v>
      </c>
      <c r="D60" s="47">
        <v>89.0</v>
      </c>
      <c r="E60" s="47">
        <v>178.0</v>
      </c>
      <c r="F60" s="59"/>
    </row>
    <row r="61">
      <c r="A61" s="64"/>
      <c r="B61" s="64" t="s">
        <v>213</v>
      </c>
      <c r="C61" s="47">
        <v>99.0</v>
      </c>
      <c r="D61" s="47">
        <v>87.0</v>
      </c>
      <c r="E61" s="47">
        <v>186.0</v>
      </c>
      <c r="F61" s="59"/>
    </row>
    <row r="62">
      <c r="A62" s="40"/>
      <c r="B62" s="40" t="s">
        <v>214</v>
      </c>
      <c r="C62" s="47">
        <v>89.0</v>
      </c>
      <c r="D62" s="47">
        <v>90.0</v>
      </c>
      <c r="E62" s="47">
        <v>179.0</v>
      </c>
      <c r="F62" s="59"/>
    </row>
    <row r="63">
      <c r="C63" s="47">
        <v>337.0</v>
      </c>
      <c r="D63" s="47">
        <v>345.0</v>
      </c>
      <c r="E63" s="47">
        <v>682.0</v>
      </c>
      <c r="F63" s="59"/>
    </row>
    <row r="64">
      <c r="F64" s="59"/>
    </row>
    <row r="65">
      <c r="F65" s="59"/>
    </row>
    <row r="66">
      <c r="A66" s="47"/>
      <c r="B66" s="47" t="s">
        <v>288</v>
      </c>
      <c r="F66" s="59"/>
    </row>
    <row r="67">
      <c r="A67" s="47" t="s">
        <v>289</v>
      </c>
      <c r="B67" s="47" t="s">
        <v>172</v>
      </c>
      <c r="C67" s="47">
        <v>81.0</v>
      </c>
      <c r="D67" s="47">
        <v>85.0</v>
      </c>
      <c r="E67" s="47">
        <v>166.0</v>
      </c>
      <c r="F67" s="59"/>
    </row>
    <row r="68">
      <c r="A68" s="47" t="s">
        <v>278</v>
      </c>
      <c r="B68" s="47" t="s">
        <v>200</v>
      </c>
      <c r="C68" s="47">
        <v>88.0</v>
      </c>
      <c r="D68" s="47">
        <v>85.0</v>
      </c>
      <c r="E68" s="47">
        <v>173.0</v>
      </c>
      <c r="F68" s="59"/>
    </row>
    <row r="69">
      <c r="A69" s="47" t="s">
        <v>278</v>
      </c>
      <c r="B69" s="47" t="s">
        <v>206</v>
      </c>
      <c r="C69" s="47">
        <v>100.0</v>
      </c>
      <c r="D69" s="47">
        <v>92.0</v>
      </c>
      <c r="E69" s="47">
        <v>192.0</v>
      </c>
      <c r="F69" s="59"/>
    </row>
    <row r="70">
      <c r="A70" s="47" t="s">
        <v>290</v>
      </c>
      <c r="B70" s="47" t="s">
        <v>212</v>
      </c>
      <c r="C70" s="47">
        <v>105.0</v>
      </c>
      <c r="D70" s="47">
        <v>104.0</v>
      </c>
      <c r="E70" s="47">
        <v>209.0</v>
      </c>
      <c r="F70" s="59"/>
    </row>
    <row r="71">
      <c r="F71" s="59"/>
    </row>
    <row r="72">
      <c r="F72" s="59"/>
    </row>
    <row r="73">
      <c r="F73" s="59"/>
    </row>
    <row r="74">
      <c r="F74" s="59"/>
    </row>
    <row r="75">
      <c r="F75" s="59"/>
    </row>
    <row r="76">
      <c r="F76" s="59"/>
    </row>
    <row r="77">
      <c r="F77" s="59"/>
    </row>
    <row r="78">
      <c r="F78" s="59"/>
    </row>
    <row r="79">
      <c r="F79" s="59"/>
    </row>
    <row r="80">
      <c r="F80" s="59"/>
    </row>
    <row r="81">
      <c r="F81" s="59"/>
    </row>
    <row r="82">
      <c r="F82" s="59"/>
    </row>
    <row r="83">
      <c r="F83" s="59"/>
    </row>
    <row r="84">
      <c r="F84" s="59"/>
    </row>
    <row r="85">
      <c r="F85" s="59"/>
    </row>
    <row r="86">
      <c r="F86" s="59"/>
    </row>
    <row r="87">
      <c r="F87" s="59"/>
    </row>
    <row r="88">
      <c r="F88" s="59"/>
    </row>
    <row r="89">
      <c r="F89" s="59"/>
    </row>
    <row r="90">
      <c r="F90" s="59"/>
    </row>
    <row r="91">
      <c r="F91" s="59"/>
    </row>
    <row r="92">
      <c r="F92" s="59"/>
    </row>
    <row r="93">
      <c r="F93" s="59"/>
    </row>
    <row r="94">
      <c r="F94" s="59"/>
    </row>
    <row r="95">
      <c r="F95" s="59"/>
    </row>
    <row r="96">
      <c r="F96" s="59"/>
    </row>
    <row r="97">
      <c r="F97" s="59"/>
    </row>
    <row r="98">
      <c r="F98" s="59"/>
    </row>
    <row r="99">
      <c r="F99" s="59"/>
    </row>
    <row r="100">
      <c r="F100" s="59"/>
    </row>
    <row r="101">
      <c r="F101" s="59"/>
    </row>
    <row r="102">
      <c r="F102" s="59"/>
    </row>
    <row r="103">
      <c r="F103" s="59"/>
    </row>
    <row r="104">
      <c r="F104" s="59"/>
    </row>
    <row r="105">
      <c r="F105" s="59"/>
    </row>
    <row r="106">
      <c r="F106" s="59"/>
    </row>
    <row r="107">
      <c r="F107" s="59"/>
    </row>
    <row r="108">
      <c r="F108" s="59"/>
    </row>
    <row r="109">
      <c r="F109" s="59"/>
    </row>
    <row r="110">
      <c r="F110" s="59"/>
    </row>
    <row r="111">
      <c r="F111" s="59"/>
    </row>
    <row r="112">
      <c r="F112" s="59"/>
    </row>
    <row r="113">
      <c r="F113" s="59"/>
    </row>
    <row r="114">
      <c r="F114" s="59"/>
    </row>
    <row r="115">
      <c r="F115" s="59"/>
    </row>
    <row r="116">
      <c r="F116" s="59"/>
    </row>
    <row r="117">
      <c r="F117" s="59"/>
    </row>
    <row r="118">
      <c r="F118" s="59"/>
    </row>
    <row r="119">
      <c r="F119" s="59"/>
    </row>
    <row r="120">
      <c r="F120" s="59"/>
    </row>
    <row r="121">
      <c r="F121" s="59"/>
    </row>
    <row r="122">
      <c r="F122" s="59"/>
    </row>
    <row r="123">
      <c r="F123" s="59"/>
    </row>
    <row r="124">
      <c r="F124" s="59"/>
    </row>
    <row r="125">
      <c r="F125" s="59"/>
    </row>
    <row r="126">
      <c r="F126" s="59"/>
    </row>
    <row r="127">
      <c r="F127" s="59"/>
    </row>
    <row r="128">
      <c r="F128" s="59"/>
    </row>
    <row r="129">
      <c r="F129" s="59"/>
    </row>
    <row r="130">
      <c r="F130" s="59"/>
    </row>
    <row r="131">
      <c r="F131" s="59"/>
    </row>
    <row r="132">
      <c r="F132" s="59"/>
    </row>
    <row r="133">
      <c r="F133" s="59"/>
    </row>
    <row r="134">
      <c r="F134" s="59"/>
    </row>
    <row r="135">
      <c r="F135" s="59"/>
    </row>
    <row r="136">
      <c r="F136" s="59"/>
    </row>
    <row r="137">
      <c r="F137" s="59"/>
    </row>
    <row r="138">
      <c r="F138" s="59"/>
    </row>
    <row r="139">
      <c r="F139" s="59"/>
    </row>
    <row r="140">
      <c r="F140" s="59"/>
    </row>
    <row r="141">
      <c r="F141" s="59"/>
    </row>
    <row r="142">
      <c r="F142" s="59"/>
    </row>
    <row r="143">
      <c r="F143" s="59"/>
    </row>
    <row r="144">
      <c r="F144" s="59"/>
    </row>
    <row r="145">
      <c r="F145" s="59"/>
    </row>
    <row r="146">
      <c r="F146" s="59"/>
    </row>
    <row r="147">
      <c r="F147" s="59"/>
    </row>
    <row r="148">
      <c r="F148" s="59"/>
    </row>
    <row r="149">
      <c r="F149" s="59"/>
    </row>
    <row r="150">
      <c r="F150" s="59"/>
    </row>
    <row r="151">
      <c r="F151" s="59"/>
    </row>
    <row r="152">
      <c r="F152" s="59"/>
    </row>
    <row r="153">
      <c r="F153" s="59"/>
    </row>
    <row r="154">
      <c r="F154" s="59"/>
    </row>
    <row r="155">
      <c r="F155" s="59"/>
    </row>
    <row r="156">
      <c r="F156" s="59"/>
    </row>
    <row r="157">
      <c r="F157" s="59"/>
    </row>
    <row r="158">
      <c r="F158" s="59"/>
    </row>
    <row r="159">
      <c r="F159" s="59"/>
    </row>
    <row r="160">
      <c r="F160" s="59"/>
    </row>
    <row r="161">
      <c r="F161" s="59"/>
    </row>
    <row r="162">
      <c r="F162" s="59"/>
    </row>
    <row r="163">
      <c r="F163" s="59"/>
    </row>
    <row r="164">
      <c r="F164" s="59"/>
    </row>
    <row r="165">
      <c r="F165" s="59"/>
    </row>
    <row r="166">
      <c r="F166" s="59"/>
    </row>
    <row r="167">
      <c r="F167" s="59"/>
    </row>
    <row r="168">
      <c r="F168" s="59"/>
    </row>
    <row r="169">
      <c r="F169" s="59"/>
    </row>
    <row r="170">
      <c r="F170" s="59"/>
    </row>
    <row r="171">
      <c r="F171" s="59"/>
    </row>
    <row r="172">
      <c r="F172" s="59"/>
    </row>
    <row r="173">
      <c r="F173" s="59"/>
    </row>
    <row r="174">
      <c r="F174" s="59"/>
    </row>
    <row r="175">
      <c r="F175" s="59"/>
    </row>
    <row r="176">
      <c r="F176" s="59"/>
    </row>
    <row r="177">
      <c r="F177" s="59"/>
    </row>
    <row r="178">
      <c r="F178" s="59"/>
    </row>
    <row r="179">
      <c r="F179" s="59"/>
    </row>
    <row r="180">
      <c r="F180" s="59"/>
    </row>
    <row r="181">
      <c r="F181" s="59"/>
    </row>
    <row r="182">
      <c r="F182" s="59"/>
    </row>
    <row r="183">
      <c r="F183" s="59"/>
    </row>
    <row r="184">
      <c r="F184" s="59"/>
    </row>
    <row r="185">
      <c r="F185" s="59"/>
    </row>
    <row r="186">
      <c r="F186" s="59"/>
    </row>
    <row r="187">
      <c r="F187" s="59"/>
    </row>
    <row r="188">
      <c r="F188" s="59"/>
    </row>
    <row r="189">
      <c r="F189" s="59"/>
    </row>
    <row r="190">
      <c r="F190" s="59"/>
    </row>
    <row r="191">
      <c r="F191" s="59"/>
    </row>
    <row r="192">
      <c r="F192" s="59"/>
    </row>
    <row r="193">
      <c r="F193" s="59"/>
    </row>
    <row r="194">
      <c r="F194" s="59"/>
    </row>
    <row r="195">
      <c r="F195" s="59"/>
    </row>
    <row r="196">
      <c r="F196" s="59"/>
    </row>
    <row r="197">
      <c r="F197" s="59"/>
    </row>
    <row r="198">
      <c r="F198" s="59"/>
    </row>
    <row r="199">
      <c r="F199" s="59"/>
    </row>
    <row r="200">
      <c r="F200" s="59"/>
    </row>
    <row r="201">
      <c r="F201" s="59"/>
    </row>
    <row r="202">
      <c r="F202" s="59"/>
    </row>
    <row r="203">
      <c r="F203" s="59"/>
    </row>
    <row r="204">
      <c r="F204" s="59"/>
    </row>
    <row r="205">
      <c r="F205" s="59"/>
    </row>
    <row r="206">
      <c r="F206" s="59"/>
    </row>
    <row r="207">
      <c r="F207" s="59"/>
    </row>
    <row r="208">
      <c r="F208" s="59"/>
    </row>
    <row r="209">
      <c r="F209" s="59"/>
    </row>
    <row r="210">
      <c r="F210" s="59"/>
    </row>
    <row r="211">
      <c r="F211" s="59"/>
    </row>
    <row r="212">
      <c r="F212" s="59"/>
    </row>
    <row r="213">
      <c r="F213" s="59"/>
    </row>
    <row r="214">
      <c r="F214" s="59"/>
    </row>
    <row r="215">
      <c r="F215" s="59"/>
    </row>
    <row r="216">
      <c r="F216" s="59"/>
    </row>
    <row r="217">
      <c r="F217" s="59"/>
    </row>
    <row r="218">
      <c r="F218" s="59"/>
    </row>
    <row r="219">
      <c r="F219" s="59"/>
    </row>
    <row r="220">
      <c r="F220" s="59"/>
    </row>
    <row r="221">
      <c r="F221" s="59"/>
    </row>
    <row r="222">
      <c r="F222" s="59"/>
    </row>
    <row r="223">
      <c r="F223" s="59"/>
    </row>
    <row r="224">
      <c r="F224" s="59"/>
    </row>
    <row r="225">
      <c r="F225" s="59"/>
    </row>
    <row r="226">
      <c r="F226" s="59"/>
    </row>
    <row r="227">
      <c r="F227" s="59"/>
    </row>
    <row r="228">
      <c r="F228" s="59"/>
    </row>
    <row r="229">
      <c r="F229" s="59"/>
    </row>
    <row r="230">
      <c r="F230" s="59"/>
    </row>
    <row r="231">
      <c r="F231" s="59"/>
    </row>
    <row r="232">
      <c r="F232" s="59"/>
    </row>
    <row r="233">
      <c r="F233" s="59"/>
    </row>
    <row r="234">
      <c r="F234" s="59"/>
    </row>
    <row r="235">
      <c r="F235" s="59"/>
    </row>
    <row r="236">
      <c r="F236" s="59"/>
    </row>
    <row r="237">
      <c r="F237" s="59"/>
    </row>
    <row r="238">
      <c r="F238" s="59"/>
    </row>
    <row r="239">
      <c r="F239" s="59"/>
    </row>
    <row r="240">
      <c r="F240" s="59"/>
    </row>
    <row r="241">
      <c r="F241" s="59"/>
    </row>
    <row r="242">
      <c r="F242" s="59"/>
    </row>
    <row r="243">
      <c r="F243" s="59"/>
    </row>
    <row r="244">
      <c r="F244" s="59"/>
    </row>
    <row r="245">
      <c r="F245" s="59"/>
    </row>
    <row r="246">
      <c r="F246" s="59"/>
    </row>
    <row r="247">
      <c r="F247" s="59"/>
    </row>
    <row r="248">
      <c r="F248" s="59"/>
    </row>
    <row r="249">
      <c r="F249" s="59"/>
    </row>
    <row r="250">
      <c r="F250" s="59"/>
    </row>
    <row r="251">
      <c r="F251" s="59"/>
    </row>
    <row r="252">
      <c r="F252" s="59"/>
    </row>
    <row r="253">
      <c r="F253" s="59"/>
    </row>
    <row r="254">
      <c r="F254" s="59"/>
    </row>
    <row r="255">
      <c r="F255" s="59"/>
    </row>
    <row r="256">
      <c r="F256" s="59"/>
    </row>
    <row r="257">
      <c r="F257" s="59"/>
    </row>
    <row r="258">
      <c r="F258" s="59"/>
    </row>
    <row r="259">
      <c r="F259" s="59"/>
    </row>
    <row r="260">
      <c r="F260" s="59"/>
    </row>
    <row r="261">
      <c r="F261" s="59"/>
    </row>
    <row r="262">
      <c r="F262" s="59"/>
    </row>
    <row r="263">
      <c r="F263" s="59"/>
    </row>
    <row r="264">
      <c r="F264" s="59"/>
    </row>
    <row r="265">
      <c r="F265" s="59"/>
    </row>
    <row r="266">
      <c r="F266" s="59"/>
    </row>
    <row r="267">
      <c r="F267" s="59"/>
    </row>
    <row r="268">
      <c r="F268" s="59"/>
    </row>
    <row r="269">
      <c r="F269" s="59"/>
    </row>
    <row r="270">
      <c r="F270" s="59"/>
    </row>
    <row r="271">
      <c r="F271" s="59"/>
    </row>
    <row r="272">
      <c r="F272" s="59"/>
    </row>
    <row r="273">
      <c r="F273" s="59"/>
    </row>
    <row r="274">
      <c r="F274" s="59"/>
    </row>
    <row r="275">
      <c r="F275" s="59"/>
    </row>
    <row r="276">
      <c r="F276" s="59"/>
    </row>
    <row r="277">
      <c r="F277" s="59"/>
    </row>
    <row r="278">
      <c r="F278" s="59"/>
    </row>
    <row r="279">
      <c r="F279" s="59"/>
    </row>
    <row r="280">
      <c r="F280" s="59"/>
    </row>
    <row r="281">
      <c r="F281" s="59"/>
    </row>
    <row r="282">
      <c r="F282" s="59"/>
    </row>
    <row r="283">
      <c r="F283" s="59"/>
    </row>
    <row r="284">
      <c r="F284" s="59"/>
    </row>
    <row r="285">
      <c r="F285" s="59"/>
    </row>
    <row r="286">
      <c r="F286" s="59"/>
    </row>
    <row r="287">
      <c r="F287" s="59"/>
    </row>
    <row r="288">
      <c r="F288" s="59"/>
    </row>
    <row r="289">
      <c r="F289" s="59"/>
    </row>
    <row r="290">
      <c r="F290" s="59"/>
    </row>
    <row r="291">
      <c r="F291" s="59"/>
    </row>
    <row r="292">
      <c r="F292" s="59"/>
    </row>
    <row r="293">
      <c r="F293" s="59"/>
    </row>
    <row r="294">
      <c r="F294" s="59"/>
    </row>
    <row r="295">
      <c r="F295" s="59"/>
    </row>
    <row r="296">
      <c r="F296" s="59"/>
    </row>
    <row r="297">
      <c r="F297" s="59"/>
    </row>
    <row r="298">
      <c r="F298" s="59"/>
    </row>
    <row r="299">
      <c r="F299" s="59"/>
    </row>
    <row r="300">
      <c r="F300" s="59"/>
    </row>
    <row r="301">
      <c r="F301" s="59"/>
    </row>
    <row r="302">
      <c r="F302" s="59"/>
    </row>
    <row r="303">
      <c r="F303" s="59"/>
    </row>
    <row r="304">
      <c r="F304" s="59"/>
    </row>
    <row r="305">
      <c r="F305" s="59"/>
    </row>
    <row r="306">
      <c r="F306" s="59"/>
    </row>
    <row r="307">
      <c r="F307" s="59"/>
    </row>
    <row r="308">
      <c r="F308" s="59"/>
    </row>
    <row r="309">
      <c r="F309" s="59"/>
    </row>
    <row r="310">
      <c r="F310" s="59"/>
    </row>
    <row r="311">
      <c r="F311" s="59"/>
    </row>
    <row r="312">
      <c r="F312" s="59"/>
    </row>
    <row r="313">
      <c r="F313" s="59"/>
    </row>
    <row r="314">
      <c r="F314" s="59"/>
    </row>
    <row r="315">
      <c r="F315" s="59"/>
    </row>
    <row r="316">
      <c r="F316" s="59"/>
    </row>
    <row r="317">
      <c r="F317" s="59"/>
    </row>
    <row r="318">
      <c r="F318" s="59"/>
    </row>
    <row r="319">
      <c r="F319" s="59"/>
    </row>
    <row r="320">
      <c r="F320" s="59"/>
    </row>
    <row r="321">
      <c r="F321" s="59"/>
    </row>
    <row r="322">
      <c r="F322" s="59"/>
    </row>
    <row r="323">
      <c r="F323" s="59"/>
    </row>
    <row r="324">
      <c r="F324" s="59"/>
    </row>
    <row r="325">
      <c r="F325" s="59"/>
    </row>
    <row r="326">
      <c r="F326" s="59"/>
    </row>
    <row r="327">
      <c r="F327" s="59"/>
    </row>
    <row r="328">
      <c r="F328" s="59"/>
    </row>
    <row r="329">
      <c r="F329" s="59"/>
    </row>
    <row r="330">
      <c r="F330" s="59"/>
    </row>
    <row r="331">
      <c r="F331" s="59"/>
    </row>
    <row r="332">
      <c r="F332" s="59"/>
    </row>
    <row r="333">
      <c r="F333" s="59"/>
    </row>
    <row r="334">
      <c r="F334" s="59"/>
    </row>
    <row r="335">
      <c r="F335" s="59"/>
    </row>
    <row r="336">
      <c r="F336" s="59"/>
    </row>
    <row r="337">
      <c r="F337" s="59"/>
    </row>
    <row r="338">
      <c r="F338" s="59"/>
    </row>
    <row r="339">
      <c r="F339" s="59"/>
    </row>
    <row r="340">
      <c r="F340" s="59"/>
    </row>
    <row r="341">
      <c r="F341" s="59"/>
    </row>
    <row r="342">
      <c r="F342" s="59"/>
    </row>
    <row r="343">
      <c r="F343" s="59"/>
    </row>
    <row r="344">
      <c r="F344" s="59"/>
    </row>
    <row r="345">
      <c r="F345" s="59"/>
    </row>
    <row r="346">
      <c r="F346" s="59"/>
    </row>
    <row r="347">
      <c r="F347" s="59"/>
    </row>
    <row r="348">
      <c r="F348" s="59"/>
    </row>
    <row r="349">
      <c r="F349" s="59"/>
    </row>
    <row r="350">
      <c r="F350" s="59"/>
    </row>
    <row r="351">
      <c r="F351" s="59"/>
    </row>
    <row r="352">
      <c r="F352" s="59"/>
    </row>
    <row r="353">
      <c r="F353" s="59"/>
    </row>
    <row r="354">
      <c r="F354" s="59"/>
    </row>
    <row r="355">
      <c r="F355" s="59"/>
    </row>
    <row r="356">
      <c r="F356" s="59"/>
    </row>
    <row r="357">
      <c r="F357" s="59"/>
    </row>
    <row r="358">
      <c r="F358" s="59"/>
    </row>
    <row r="359">
      <c r="F359" s="59"/>
    </row>
    <row r="360">
      <c r="F360" s="59"/>
    </row>
    <row r="361">
      <c r="F361" s="59"/>
    </row>
    <row r="362">
      <c r="F362" s="59"/>
    </row>
    <row r="363">
      <c r="F363" s="59"/>
    </row>
    <row r="364">
      <c r="F364" s="59"/>
    </row>
    <row r="365">
      <c r="F365" s="59"/>
    </row>
    <row r="366">
      <c r="F366" s="59"/>
    </row>
    <row r="367">
      <c r="F367" s="59"/>
    </row>
    <row r="368">
      <c r="F368" s="59"/>
    </row>
    <row r="369">
      <c r="F369" s="59"/>
    </row>
    <row r="370">
      <c r="F370" s="59"/>
    </row>
    <row r="371">
      <c r="F371" s="59"/>
    </row>
    <row r="372">
      <c r="F372" s="59"/>
    </row>
    <row r="373">
      <c r="F373" s="59"/>
    </row>
    <row r="374">
      <c r="F374" s="59"/>
    </row>
    <row r="375">
      <c r="F375" s="59"/>
    </row>
    <row r="376">
      <c r="F376" s="59"/>
    </row>
    <row r="377">
      <c r="F377" s="59"/>
    </row>
    <row r="378">
      <c r="F378" s="59"/>
    </row>
    <row r="379">
      <c r="F379" s="59"/>
    </row>
    <row r="380">
      <c r="F380" s="59"/>
    </row>
    <row r="381">
      <c r="F381" s="59"/>
    </row>
    <row r="382">
      <c r="F382" s="59"/>
    </row>
    <row r="383">
      <c r="F383" s="59"/>
    </row>
    <row r="384">
      <c r="F384" s="59"/>
    </row>
    <row r="385">
      <c r="F385" s="59"/>
    </row>
    <row r="386">
      <c r="F386" s="59"/>
    </row>
    <row r="387">
      <c r="F387" s="59"/>
    </row>
    <row r="388">
      <c r="F388" s="59"/>
    </row>
    <row r="389">
      <c r="F389" s="59"/>
    </row>
    <row r="390">
      <c r="F390" s="59"/>
    </row>
    <row r="391">
      <c r="F391" s="59"/>
    </row>
    <row r="392">
      <c r="F392" s="59"/>
    </row>
    <row r="393">
      <c r="F393" s="59"/>
    </row>
    <row r="394">
      <c r="F394" s="59"/>
    </row>
    <row r="395">
      <c r="F395" s="59"/>
    </row>
    <row r="396">
      <c r="F396" s="59"/>
    </row>
    <row r="397">
      <c r="F397" s="59"/>
    </row>
    <row r="398">
      <c r="F398" s="59"/>
    </row>
    <row r="399">
      <c r="F399" s="59"/>
    </row>
    <row r="400">
      <c r="F400" s="59"/>
    </row>
    <row r="401">
      <c r="F401" s="59"/>
    </row>
    <row r="402">
      <c r="F402" s="59"/>
    </row>
    <row r="403">
      <c r="F403" s="59"/>
    </row>
    <row r="404">
      <c r="F404" s="59"/>
    </row>
    <row r="405">
      <c r="F405" s="59"/>
    </row>
    <row r="406">
      <c r="F406" s="59"/>
    </row>
    <row r="407">
      <c r="F407" s="59"/>
    </row>
    <row r="408">
      <c r="F408" s="59"/>
    </row>
    <row r="409">
      <c r="F409" s="59"/>
    </row>
    <row r="410">
      <c r="F410" s="59"/>
    </row>
    <row r="411">
      <c r="F411" s="59"/>
    </row>
    <row r="412">
      <c r="F412" s="59"/>
    </row>
    <row r="413">
      <c r="F413" s="59"/>
    </row>
    <row r="414">
      <c r="F414" s="59"/>
    </row>
    <row r="415">
      <c r="F415" s="59"/>
    </row>
    <row r="416">
      <c r="F416" s="59"/>
    </row>
    <row r="417">
      <c r="F417" s="59"/>
    </row>
    <row r="418">
      <c r="F418" s="59"/>
    </row>
    <row r="419">
      <c r="F419" s="59"/>
    </row>
    <row r="420">
      <c r="F420" s="59"/>
    </row>
    <row r="421">
      <c r="F421" s="59"/>
    </row>
    <row r="422">
      <c r="F422" s="59"/>
    </row>
    <row r="423">
      <c r="F423" s="59"/>
    </row>
    <row r="424">
      <c r="F424" s="59"/>
    </row>
    <row r="425">
      <c r="F425" s="59"/>
    </row>
    <row r="426">
      <c r="F426" s="59"/>
    </row>
    <row r="427">
      <c r="F427" s="59"/>
    </row>
    <row r="428">
      <c r="F428" s="59"/>
    </row>
    <row r="429">
      <c r="F429" s="59"/>
    </row>
    <row r="430">
      <c r="F430" s="59"/>
    </row>
    <row r="431">
      <c r="F431" s="59"/>
    </row>
    <row r="432">
      <c r="F432" s="59"/>
    </row>
    <row r="433">
      <c r="F433" s="59"/>
    </row>
    <row r="434">
      <c r="F434" s="59"/>
    </row>
    <row r="435">
      <c r="F435" s="59"/>
    </row>
    <row r="436">
      <c r="F436" s="59"/>
    </row>
    <row r="437">
      <c r="F437" s="59"/>
    </row>
    <row r="438">
      <c r="F438" s="59"/>
    </row>
    <row r="439">
      <c r="F439" s="59"/>
    </row>
    <row r="440">
      <c r="F440" s="59"/>
    </row>
    <row r="441">
      <c r="F441" s="59"/>
    </row>
    <row r="442">
      <c r="F442" s="59"/>
    </row>
    <row r="443">
      <c r="F443" s="59"/>
    </row>
    <row r="444">
      <c r="F444" s="59"/>
    </row>
    <row r="445">
      <c r="F445" s="59"/>
    </row>
    <row r="446">
      <c r="F446" s="59"/>
    </row>
    <row r="447">
      <c r="F447" s="59"/>
    </row>
    <row r="448">
      <c r="F448" s="59"/>
    </row>
    <row r="449">
      <c r="F449" s="59"/>
    </row>
    <row r="450">
      <c r="F450" s="59"/>
    </row>
    <row r="451">
      <c r="F451" s="59"/>
    </row>
    <row r="452">
      <c r="F452" s="59"/>
    </row>
    <row r="453">
      <c r="F453" s="59"/>
    </row>
    <row r="454">
      <c r="F454" s="59"/>
    </row>
    <row r="455">
      <c r="F455" s="59"/>
    </row>
    <row r="456">
      <c r="F456" s="59"/>
    </row>
    <row r="457">
      <c r="F457" s="59"/>
    </row>
    <row r="458">
      <c r="F458" s="59"/>
    </row>
    <row r="459">
      <c r="F459" s="59"/>
    </row>
    <row r="460">
      <c r="F460" s="59"/>
    </row>
    <row r="461">
      <c r="F461" s="59"/>
    </row>
    <row r="462">
      <c r="F462" s="59"/>
    </row>
    <row r="463">
      <c r="F463" s="59"/>
    </row>
    <row r="464">
      <c r="F464" s="59"/>
    </row>
    <row r="465">
      <c r="F465" s="59"/>
    </row>
    <row r="466">
      <c r="F466" s="59"/>
    </row>
    <row r="467">
      <c r="F467" s="59"/>
    </row>
    <row r="468">
      <c r="F468" s="59"/>
    </row>
    <row r="469">
      <c r="F469" s="59"/>
    </row>
    <row r="470">
      <c r="F470" s="59"/>
    </row>
    <row r="471">
      <c r="F471" s="59"/>
    </row>
    <row r="472">
      <c r="F472" s="59"/>
    </row>
    <row r="473">
      <c r="F473" s="59"/>
    </row>
    <row r="474">
      <c r="F474" s="59"/>
    </row>
    <row r="475">
      <c r="F475" s="59"/>
    </row>
    <row r="476">
      <c r="F476" s="59"/>
    </row>
    <row r="477">
      <c r="F477" s="59"/>
    </row>
    <row r="478">
      <c r="F478" s="59"/>
    </row>
    <row r="479">
      <c r="F479" s="59"/>
    </row>
    <row r="480">
      <c r="F480" s="59"/>
    </row>
    <row r="481">
      <c r="F481" s="59"/>
    </row>
    <row r="482">
      <c r="F482" s="59"/>
    </row>
    <row r="483">
      <c r="F483" s="59"/>
    </row>
    <row r="484">
      <c r="F484" s="59"/>
    </row>
    <row r="485">
      <c r="F485" s="59"/>
    </row>
    <row r="486">
      <c r="F486" s="59"/>
    </row>
    <row r="487">
      <c r="F487" s="59"/>
    </row>
    <row r="488">
      <c r="F488" s="59"/>
    </row>
    <row r="489">
      <c r="F489" s="59"/>
    </row>
    <row r="490">
      <c r="F490" s="59"/>
    </row>
    <row r="491">
      <c r="F491" s="59"/>
    </row>
    <row r="492">
      <c r="F492" s="59"/>
    </row>
    <row r="493">
      <c r="F493" s="59"/>
    </row>
    <row r="494">
      <c r="F494" s="59"/>
    </row>
    <row r="495">
      <c r="F495" s="59"/>
    </row>
    <row r="496">
      <c r="F496" s="59"/>
    </row>
    <row r="497">
      <c r="F497" s="59"/>
    </row>
    <row r="498">
      <c r="F498" s="59"/>
    </row>
    <row r="499">
      <c r="F499" s="59"/>
    </row>
    <row r="500">
      <c r="F500" s="59"/>
    </row>
    <row r="501">
      <c r="F501" s="59"/>
    </row>
    <row r="502">
      <c r="F502" s="59"/>
    </row>
    <row r="503">
      <c r="F503" s="59"/>
    </row>
    <row r="504">
      <c r="F504" s="59"/>
    </row>
    <row r="505">
      <c r="F505" s="59"/>
    </row>
    <row r="506">
      <c r="F506" s="59"/>
    </row>
    <row r="507">
      <c r="F507" s="59"/>
    </row>
    <row r="508">
      <c r="F508" s="59"/>
    </row>
    <row r="509">
      <c r="F509" s="59"/>
    </row>
    <row r="510">
      <c r="F510" s="59"/>
    </row>
    <row r="511">
      <c r="F511" s="59"/>
    </row>
    <row r="512">
      <c r="F512" s="59"/>
    </row>
    <row r="513">
      <c r="F513" s="59"/>
    </row>
    <row r="514">
      <c r="F514" s="59"/>
    </row>
    <row r="515">
      <c r="F515" s="59"/>
    </row>
    <row r="516">
      <c r="F516" s="59"/>
    </row>
    <row r="517">
      <c r="F517" s="59"/>
    </row>
    <row r="518">
      <c r="F518" s="59"/>
    </row>
    <row r="519">
      <c r="F519" s="59"/>
    </row>
    <row r="520">
      <c r="F520" s="59"/>
    </row>
    <row r="521">
      <c r="F521" s="59"/>
    </row>
    <row r="522">
      <c r="F522" s="59"/>
    </row>
    <row r="523">
      <c r="F523" s="59"/>
    </row>
    <row r="524">
      <c r="F524" s="59"/>
    </row>
    <row r="525">
      <c r="F525" s="59"/>
    </row>
    <row r="526">
      <c r="F526" s="59"/>
    </row>
    <row r="527">
      <c r="F527" s="59"/>
    </row>
    <row r="528">
      <c r="F528" s="59"/>
    </row>
    <row r="529">
      <c r="F529" s="59"/>
    </row>
    <row r="530">
      <c r="F530" s="59"/>
    </row>
    <row r="531">
      <c r="F531" s="59"/>
    </row>
    <row r="532">
      <c r="F532" s="59"/>
    </row>
    <row r="533">
      <c r="F533" s="59"/>
    </row>
    <row r="534">
      <c r="F534" s="59"/>
    </row>
    <row r="535">
      <c r="F535" s="59"/>
    </row>
    <row r="536">
      <c r="F536" s="59"/>
    </row>
    <row r="537">
      <c r="F537" s="59"/>
    </row>
    <row r="538">
      <c r="F538" s="59"/>
    </row>
    <row r="539">
      <c r="F539" s="59"/>
    </row>
    <row r="540">
      <c r="F540" s="59"/>
    </row>
    <row r="541">
      <c r="F541" s="59"/>
    </row>
    <row r="542">
      <c r="F542" s="59"/>
    </row>
    <row r="543">
      <c r="F543" s="59"/>
    </row>
    <row r="544">
      <c r="F544" s="59"/>
    </row>
    <row r="545">
      <c r="F545" s="59"/>
    </row>
    <row r="546">
      <c r="F546" s="59"/>
    </row>
    <row r="547">
      <c r="F547" s="59"/>
    </row>
    <row r="548">
      <c r="F548" s="59"/>
    </row>
    <row r="549">
      <c r="F549" s="59"/>
    </row>
    <row r="550">
      <c r="F550" s="59"/>
    </row>
    <row r="551">
      <c r="F551" s="59"/>
    </row>
    <row r="552">
      <c r="F552" s="59"/>
    </row>
    <row r="553">
      <c r="F553" s="59"/>
    </row>
    <row r="554">
      <c r="F554" s="59"/>
    </row>
    <row r="555">
      <c r="F555" s="59"/>
    </row>
    <row r="556">
      <c r="F556" s="59"/>
    </row>
    <row r="557">
      <c r="F557" s="59"/>
    </row>
    <row r="558">
      <c r="F558" s="59"/>
    </row>
    <row r="559">
      <c r="F559" s="59"/>
    </row>
    <row r="560">
      <c r="F560" s="59"/>
    </row>
    <row r="561">
      <c r="F561" s="59"/>
    </row>
    <row r="562">
      <c r="F562" s="59"/>
    </row>
    <row r="563">
      <c r="F563" s="59"/>
    </row>
    <row r="564">
      <c r="F564" s="59"/>
    </row>
    <row r="565">
      <c r="F565" s="59"/>
    </row>
    <row r="566">
      <c r="F566" s="59"/>
    </row>
    <row r="567">
      <c r="F567" s="59"/>
    </row>
    <row r="568">
      <c r="F568" s="59"/>
    </row>
    <row r="569">
      <c r="F569" s="59"/>
    </row>
    <row r="570">
      <c r="F570" s="59"/>
    </row>
    <row r="571">
      <c r="F571" s="59"/>
    </row>
    <row r="572">
      <c r="F572" s="59"/>
    </row>
    <row r="573">
      <c r="F573" s="59"/>
    </row>
    <row r="574">
      <c r="F574" s="59"/>
    </row>
    <row r="575">
      <c r="F575" s="59"/>
    </row>
    <row r="576">
      <c r="F576" s="59"/>
    </row>
    <row r="577">
      <c r="F577" s="59"/>
    </row>
    <row r="578">
      <c r="F578" s="59"/>
    </row>
    <row r="579">
      <c r="F579" s="59"/>
    </row>
    <row r="580">
      <c r="F580" s="59"/>
    </row>
    <row r="581">
      <c r="F581" s="59"/>
    </row>
    <row r="582">
      <c r="F582" s="59"/>
    </row>
    <row r="583">
      <c r="F583" s="59"/>
    </row>
    <row r="584">
      <c r="F584" s="59"/>
    </row>
    <row r="585">
      <c r="F585" s="59"/>
    </row>
    <row r="586">
      <c r="F586" s="59"/>
    </row>
    <row r="587">
      <c r="F587" s="59"/>
    </row>
    <row r="588">
      <c r="F588" s="59"/>
    </row>
    <row r="589">
      <c r="F589" s="59"/>
    </row>
    <row r="590">
      <c r="F590" s="59"/>
    </row>
    <row r="591">
      <c r="F591" s="59"/>
    </row>
    <row r="592">
      <c r="F592" s="59"/>
    </row>
    <row r="593">
      <c r="F593" s="59"/>
    </row>
    <row r="594">
      <c r="F594" s="59"/>
    </row>
    <row r="595">
      <c r="F595" s="59"/>
    </row>
    <row r="596">
      <c r="F596" s="59"/>
    </row>
    <row r="597">
      <c r="F597" s="59"/>
    </row>
    <row r="598">
      <c r="F598" s="59"/>
    </row>
    <row r="599">
      <c r="F599" s="59"/>
    </row>
    <row r="600">
      <c r="F600" s="59"/>
    </row>
    <row r="601">
      <c r="F601" s="59"/>
    </row>
    <row r="602">
      <c r="F602" s="59"/>
    </row>
    <row r="603">
      <c r="F603" s="59"/>
    </row>
    <row r="604">
      <c r="F604" s="59"/>
    </row>
    <row r="605">
      <c r="F605" s="59"/>
    </row>
    <row r="606">
      <c r="F606" s="59"/>
    </row>
    <row r="607">
      <c r="F607" s="59"/>
    </row>
    <row r="608">
      <c r="F608" s="59"/>
    </row>
    <row r="609">
      <c r="F609" s="59"/>
    </row>
    <row r="610">
      <c r="F610" s="59"/>
    </row>
    <row r="611">
      <c r="F611" s="59"/>
    </row>
    <row r="612">
      <c r="F612" s="59"/>
    </row>
    <row r="613">
      <c r="F613" s="59"/>
    </row>
    <row r="614">
      <c r="F614" s="59"/>
    </row>
    <row r="615">
      <c r="F615" s="59"/>
    </row>
    <row r="616">
      <c r="F616" s="59"/>
    </row>
    <row r="617">
      <c r="F617" s="59"/>
    </row>
    <row r="618">
      <c r="F618" s="59"/>
    </row>
    <row r="619">
      <c r="F619" s="59"/>
    </row>
    <row r="620">
      <c r="F620" s="59"/>
    </row>
    <row r="621">
      <c r="F621" s="59"/>
    </row>
    <row r="622">
      <c r="F622" s="59"/>
    </row>
    <row r="623">
      <c r="F623" s="59"/>
    </row>
    <row r="624">
      <c r="F624" s="59"/>
    </row>
    <row r="625">
      <c r="F625" s="59"/>
    </row>
    <row r="626">
      <c r="F626" s="59"/>
    </row>
    <row r="627">
      <c r="F627" s="59"/>
    </row>
    <row r="628">
      <c r="F628" s="59"/>
    </row>
    <row r="629">
      <c r="F629" s="59"/>
    </row>
    <row r="630">
      <c r="F630" s="59"/>
    </row>
    <row r="631">
      <c r="F631" s="59"/>
    </row>
    <row r="632">
      <c r="F632" s="59"/>
    </row>
    <row r="633">
      <c r="F633" s="59"/>
    </row>
    <row r="634">
      <c r="F634" s="59"/>
    </row>
    <row r="635">
      <c r="F635" s="59"/>
    </row>
    <row r="636">
      <c r="F636" s="59"/>
    </row>
    <row r="637">
      <c r="F637" s="59"/>
    </row>
    <row r="638">
      <c r="F638" s="59"/>
    </row>
    <row r="639">
      <c r="F639" s="59"/>
    </row>
    <row r="640">
      <c r="F640" s="59"/>
    </row>
    <row r="641">
      <c r="F641" s="59"/>
    </row>
    <row r="642">
      <c r="F642" s="59"/>
    </row>
    <row r="643">
      <c r="F643" s="59"/>
    </row>
    <row r="644">
      <c r="F644" s="59"/>
    </row>
    <row r="645">
      <c r="F645" s="59"/>
    </row>
    <row r="646">
      <c r="F646" s="59"/>
    </row>
    <row r="647">
      <c r="F647" s="59"/>
    </row>
    <row r="648">
      <c r="F648" s="59"/>
    </row>
    <row r="649">
      <c r="F649" s="59"/>
    </row>
    <row r="650">
      <c r="F650" s="59"/>
    </row>
    <row r="651">
      <c r="F651" s="59"/>
    </row>
    <row r="652">
      <c r="F652" s="59"/>
    </row>
    <row r="653">
      <c r="F653" s="59"/>
    </row>
    <row r="654">
      <c r="F654" s="59"/>
    </row>
    <row r="655">
      <c r="F655" s="59"/>
    </row>
    <row r="656">
      <c r="F656" s="59"/>
    </row>
    <row r="657">
      <c r="F657" s="59"/>
    </row>
    <row r="658">
      <c r="F658" s="59"/>
    </row>
    <row r="659">
      <c r="F659" s="59"/>
    </row>
    <row r="660">
      <c r="F660" s="59"/>
    </row>
    <row r="661">
      <c r="F661" s="59"/>
    </row>
    <row r="662">
      <c r="F662" s="59"/>
    </row>
    <row r="663">
      <c r="F663" s="59"/>
    </row>
    <row r="664">
      <c r="F664" s="59"/>
    </row>
    <row r="665">
      <c r="F665" s="59"/>
    </row>
    <row r="666">
      <c r="F666" s="59"/>
    </row>
    <row r="667">
      <c r="F667" s="59"/>
    </row>
    <row r="668">
      <c r="F668" s="59"/>
    </row>
    <row r="669">
      <c r="F669" s="59"/>
    </row>
    <row r="670">
      <c r="F670" s="59"/>
    </row>
    <row r="671">
      <c r="F671" s="59"/>
    </row>
    <row r="672">
      <c r="F672" s="59"/>
    </row>
    <row r="673">
      <c r="F673" s="59"/>
    </row>
    <row r="674">
      <c r="F674" s="59"/>
    </row>
    <row r="675">
      <c r="F675" s="59"/>
    </row>
    <row r="676">
      <c r="F676" s="59"/>
    </row>
    <row r="677">
      <c r="F677" s="59"/>
    </row>
    <row r="678">
      <c r="F678" s="59"/>
    </row>
    <row r="679">
      <c r="F679" s="59"/>
    </row>
    <row r="680">
      <c r="F680" s="59"/>
    </row>
    <row r="681">
      <c r="F681" s="59"/>
    </row>
    <row r="682">
      <c r="F682" s="59"/>
    </row>
    <row r="683">
      <c r="F683" s="59"/>
    </row>
    <row r="684">
      <c r="F684" s="59"/>
    </row>
    <row r="685">
      <c r="F685" s="59"/>
    </row>
    <row r="686">
      <c r="F686" s="59"/>
    </row>
    <row r="687">
      <c r="F687" s="59"/>
    </row>
    <row r="688">
      <c r="F688" s="59"/>
    </row>
    <row r="689">
      <c r="F689" s="59"/>
    </row>
    <row r="690">
      <c r="F690" s="59"/>
    </row>
    <row r="691">
      <c r="F691" s="59"/>
    </row>
    <row r="692">
      <c r="F692" s="59"/>
    </row>
    <row r="693">
      <c r="F693" s="59"/>
    </row>
    <row r="694">
      <c r="F694" s="59"/>
    </row>
    <row r="695">
      <c r="F695" s="59"/>
    </row>
    <row r="696">
      <c r="F696" s="59"/>
    </row>
    <row r="697">
      <c r="F697" s="59"/>
    </row>
    <row r="698">
      <c r="F698" s="59"/>
    </row>
    <row r="699">
      <c r="F699" s="59"/>
    </row>
    <row r="700">
      <c r="F700" s="59"/>
    </row>
    <row r="701">
      <c r="F701" s="59"/>
    </row>
    <row r="702">
      <c r="F702" s="59"/>
    </row>
    <row r="703">
      <c r="F703" s="59"/>
    </row>
    <row r="704">
      <c r="F704" s="59"/>
    </row>
    <row r="705">
      <c r="F705" s="59"/>
    </row>
    <row r="706">
      <c r="F706" s="59"/>
    </row>
    <row r="707">
      <c r="F707" s="59"/>
    </row>
    <row r="708">
      <c r="F708" s="59"/>
    </row>
    <row r="709">
      <c r="F709" s="59"/>
    </row>
    <row r="710">
      <c r="F710" s="59"/>
    </row>
    <row r="711">
      <c r="F711" s="59"/>
    </row>
    <row r="712">
      <c r="F712" s="59"/>
    </row>
    <row r="713">
      <c r="F713" s="59"/>
    </row>
    <row r="714">
      <c r="F714" s="59"/>
    </row>
    <row r="715">
      <c r="F715" s="59"/>
    </row>
    <row r="716">
      <c r="F716" s="59"/>
    </row>
    <row r="717">
      <c r="F717" s="59"/>
    </row>
    <row r="718">
      <c r="F718" s="59"/>
    </row>
    <row r="719">
      <c r="F719" s="59"/>
    </row>
    <row r="720">
      <c r="F720" s="59"/>
    </row>
    <row r="721">
      <c r="F721" s="59"/>
    </row>
    <row r="722">
      <c r="F722" s="59"/>
    </row>
    <row r="723">
      <c r="F723" s="59"/>
    </row>
    <row r="724">
      <c r="F724" s="59"/>
    </row>
    <row r="725">
      <c r="F725" s="59"/>
    </row>
    <row r="726">
      <c r="F726" s="59"/>
    </row>
    <row r="727">
      <c r="F727" s="59"/>
    </row>
    <row r="728">
      <c r="F728" s="59"/>
    </row>
    <row r="729">
      <c r="F729" s="59"/>
    </row>
    <row r="730">
      <c r="F730" s="59"/>
    </row>
    <row r="731">
      <c r="F731" s="59"/>
    </row>
    <row r="732">
      <c r="F732" s="59"/>
    </row>
    <row r="733">
      <c r="F733" s="59"/>
    </row>
    <row r="734">
      <c r="F734" s="59"/>
    </row>
    <row r="735">
      <c r="F735" s="59"/>
    </row>
    <row r="736">
      <c r="F736" s="59"/>
    </row>
    <row r="737">
      <c r="F737" s="59"/>
    </row>
    <row r="738">
      <c r="F738" s="59"/>
    </row>
    <row r="739">
      <c r="F739" s="59"/>
    </row>
    <row r="740">
      <c r="F740" s="59"/>
    </row>
    <row r="741">
      <c r="F741" s="59"/>
    </row>
    <row r="742">
      <c r="F742" s="59"/>
    </row>
    <row r="743">
      <c r="F743" s="59"/>
    </row>
    <row r="744">
      <c r="F744" s="59"/>
    </row>
    <row r="745">
      <c r="F745" s="59"/>
    </row>
    <row r="746">
      <c r="F746" s="59"/>
    </row>
    <row r="747">
      <c r="F747" s="59"/>
    </row>
    <row r="748">
      <c r="F748" s="59"/>
    </row>
    <row r="749">
      <c r="F749" s="59"/>
    </row>
    <row r="750">
      <c r="F750" s="59"/>
    </row>
    <row r="751">
      <c r="F751" s="59"/>
    </row>
    <row r="752">
      <c r="F752" s="59"/>
    </row>
    <row r="753">
      <c r="F753" s="59"/>
    </row>
    <row r="754">
      <c r="F754" s="59"/>
    </row>
    <row r="755">
      <c r="F755" s="59"/>
    </row>
    <row r="756">
      <c r="F756" s="59"/>
    </row>
    <row r="757">
      <c r="F757" s="59"/>
    </row>
    <row r="758">
      <c r="F758" s="59"/>
    </row>
    <row r="759">
      <c r="F759" s="59"/>
    </row>
    <row r="760">
      <c r="F760" s="59"/>
    </row>
    <row r="761">
      <c r="F761" s="59"/>
    </row>
    <row r="762">
      <c r="F762" s="59"/>
    </row>
    <row r="763">
      <c r="F763" s="59"/>
    </row>
    <row r="764">
      <c r="F764" s="59"/>
    </row>
    <row r="765">
      <c r="F765" s="59"/>
    </row>
    <row r="766">
      <c r="F766" s="59"/>
    </row>
    <row r="767">
      <c r="F767" s="59"/>
    </row>
    <row r="768">
      <c r="F768" s="59"/>
    </row>
    <row r="769">
      <c r="F769" s="59"/>
    </row>
    <row r="770">
      <c r="F770" s="59"/>
    </row>
    <row r="771">
      <c r="F771" s="59"/>
    </row>
    <row r="772">
      <c r="F772" s="59"/>
    </row>
    <row r="773">
      <c r="F773" s="59"/>
    </row>
    <row r="774">
      <c r="F774" s="59"/>
    </row>
    <row r="775">
      <c r="F775" s="59"/>
    </row>
    <row r="776">
      <c r="F776" s="59"/>
    </row>
    <row r="777">
      <c r="F777" s="59"/>
    </row>
    <row r="778">
      <c r="F778" s="59"/>
    </row>
    <row r="779">
      <c r="F779" s="59"/>
    </row>
    <row r="780">
      <c r="F780" s="59"/>
    </row>
    <row r="781">
      <c r="F781" s="59"/>
    </row>
    <row r="782">
      <c r="F782" s="59"/>
    </row>
    <row r="783">
      <c r="F783" s="59"/>
    </row>
    <row r="784">
      <c r="F784" s="59"/>
    </row>
    <row r="785">
      <c r="F785" s="59"/>
    </row>
    <row r="786">
      <c r="F786" s="59"/>
    </row>
    <row r="787">
      <c r="F787" s="59"/>
    </row>
    <row r="788">
      <c r="F788" s="59"/>
    </row>
    <row r="789">
      <c r="F789" s="59"/>
    </row>
    <row r="790">
      <c r="F790" s="59"/>
    </row>
    <row r="791">
      <c r="F791" s="59"/>
    </row>
    <row r="792">
      <c r="F792" s="59"/>
    </row>
    <row r="793">
      <c r="F793" s="59"/>
    </row>
    <row r="794">
      <c r="F794" s="59"/>
    </row>
    <row r="795">
      <c r="F795" s="59"/>
    </row>
    <row r="796">
      <c r="F796" s="59"/>
    </row>
    <row r="797">
      <c r="F797" s="59"/>
    </row>
    <row r="798">
      <c r="F798" s="59"/>
    </row>
    <row r="799">
      <c r="F799" s="59"/>
    </row>
    <row r="800">
      <c r="F800" s="59"/>
    </row>
    <row r="801">
      <c r="F801" s="59"/>
    </row>
    <row r="802">
      <c r="F802" s="59"/>
    </row>
    <row r="803">
      <c r="F803" s="59"/>
    </row>
    <row r="804">
      <c r="F804" s="59"/>
    </row>
    <row r="805">
      <c r="F805" s="59"/>
    </row>
    <row r="806">
      <c r="F806" s="59"/>
    </row>
    <row r="807">
      <c r="F807" s="59"/>
    </row>
    <row r="808">
      <c r="F808" s="59"/>
    </row>
    <row r="809">
      <c r="F809" s="59"/>
    </row>
    <row r="810">
      <c r="F810" s="59"/>
    </row>
    <row r="811">
      <c r="F811" s="59"/>
    </row>
    <row r="812">
      <c r="F812" s="59"/>
    </row>
    <row r="813">
      <c r="F813" s="59"/>
    </row>
    <row r="814">
      <c r="F814" s="59"/>
    </row>
    <row r="815">
      <c r="F815" s="59"/>
    </row>
    <row r="816">
      <c r="F816" s="59"/>
    </row>
    <row r="817">
      <c r="F817" s="59"/>
    </row>
    <row r="818">
      <c r="F818" s="59"/>
    </row>
    <row r="819">
      <c r="F819" s="59"/>
    </row>
    <row r="820">
      <c r="F820" s="59"/>
    </row>
    <row r="821">
      <c r="F821" s="59"/>
    </row>
    <row r="822">
      <c r="F822" s="59"/>
    </row>
    <row r="823">
      <c r="F823" s="59"/>
    </row>
    <row r="824">
      <c r="F824" s="59"/>
    </row>
    <row r="825">
      <c r="F825" s="59"/>
    </row>
    <row r="826">
      <c r="F826" s="59"/>
    </row>
    <row r="827">
      <c r="F827" s="59"/>
    </row>
    <row r="828">
      <c r="F828" s="59"/>
    </row>
    <row r="829">
      <c r="F829" s="59"/>
    </row>
    <row r="830">
      <c r="F830" s="59"/>
    </row>
    <row r="831">
      <c r="F831" s="59"/>
    </row>
    <row r="832">
      <c r="F832" s="59"/>
    </row>
    <row r="833">
      <c r="F833" s="59"/>
    </row>
    <row r="834">
      <c r="F834" s="59"/>
    </row>
    <row r="835">
      <c r="F835" s="59"/>
    </row>
    <row r="836">
      <c r="F836" s="59"/>
    </row>
    <row r="837">
      <c r="F837" s="59"/>
    </row>
    <row r="838">
      <c r="F838" s="59"/>
    </row>
    <row r="839">
      <c r="F839" s="59"/>
    </row>
    <row r="840">
      <c r="F840" s="59"/>
    </row>
    <row r="841">
      <c r="F841" s="59"/>
    </row>
    <row r="842">
      <c r="F842" s="59"/>
    </row>
    <row r="843">
      <c r="F843" s="59"/>
    </row>
    <row r="844">
      <c r="F844" s="59"/>
    </row>
    <row r="845">
      <c r="F845" s="59"/>
    </row>
    <row r="846">
      <c r="F846" s="59"/>
    </row>
    <row r="847">
      <c r="F847" s="59"/>
    </row>
    <row r="848">
      <c r="F848" s="59"/>
    </row>
    <row r="849">
      <c r="F849" s="59"/>
    </row>
    <row r="850">
      <c r="F850" s="59"/>
    </row>
    <row r="851">
      <c r="F851" s="59"/>
    </row>
    <row r="852">
      <c r="F852" s="59"/>
    </row>
    <row r="853">
      <c r="F853" s="59"/>
    </row>
    <row r="854">
      <c r="F854" s="59"/>
    </row>
    <row r="855">
      <c r="F855" s="59"/>
    </row>
    <row r="856">
      <c r="F856" s="59"/>
    </row>
    <row r="857">
      <c r="F857" s="59"/>
    </row>
    <row r="858">
      <c r="F858" s="59"/>
    </row>
    <row r="859">
      <c r="F859" s="59"/>
    </row>
    <row r="860">
      <c r="F860" s="59"/>
    </row>
    <row r="861">
      <c r="F861" s="59"/>
    </row>
    <row r="862">
      <c r="F862" s="59"/>
    </row>
    <row r="863">
      <c r="F863" s="59"/>
    </row>
    <row r="864">
      <c r="F864" s="59"/>
    </row>
    <row r="865">
      <c r="F865" s="59"/>
    </row>
    <row r="866">
      <c r="F866" s="59"/>
    </row>
    <row r="867">
      <c r="F867" s="59"/>
    </row>
    <row r="868">
      <c r="F868" s="59"/>
    </row>
    <row r="869">
      <c r="F869" s="59"/>
    </row>
    <row r="870">
      <c r="F870" s="59"/>
    </row>
    <row r="871">
      <c r="F871" s="59"/>
    </row>
    <row r="872">
      <c r="F872" s="59"/>
    </row>
    <row r="873">
      <c r="F873" s="59"/>
    </row>
    <row r="874">
      <c r="F874" s="59"/>
    </row>
    <row r="875">
      <c r="F875" s="59"/>
    </row>
    <row r="876">
      <c r="F876" s="59"/>
    </row>
    <row r="877">
      <c r="F877" s="59"/>
    </row>
    <row r="878">
      <c r="F878" s="59"/>
    </row>
    <row r="879">
      <c r="F879" s="59"/>
    </row>
    <row r="880">
      <c r="F880" s="59"/>
    </row>
    <row r="881">
      <c r="F881" s="59"/>
    </row>
    <row r="882">
      <c r="F882" s="59"/>
    </row>
    <row r="883">
      <c r="F883" s="59"/>
    </row>
    <row r="884">
      <c r="F884" s="59"/>
    </row>
    <row r="885">
      <c r="F885" s="59"/>
    </row>
    <row r="886">
      <c r="F886" s="59"/>
    </row>
    <row r="887">
      <c r="F887" s="59"/>
    </row>
    <row r="888">
      <c r="F888" s="59"/>
    </row>
    <row r="889">
      <c r="F889" s="59"/>
    </row>
    <row r="890">
      <c r="F890" s="59"/>
    </row>
    <row r="891">
      <c r="F891" s="59"/>
    </row>
    <row r="892">
      <c r="F892" s="59"/>
    </row>
    <row r="893">
      <c r="F893" s="59"/>
    </row>
    <row r="894">
      <c r="F894" s="59"/>
    </row>
    <row r="895">
      <c r="F895" s="59"/>
    </row>
    <row r="896">
      <c r="F896" s="59"/>
    </row>
    <row r="897">
      <c r="F897" s="59"/>
    </row>
    <row r="898">
      <c r="F898" s="59"/>
    </row>
    <row r="899">
      <c r="F899" s="59"/>
    </row>
    <row r="900">
      <c r="F900" s="59"/>
    </row>
    <row r="901">
      <c r="F901" s="59"/>
    </row>
    <row r="902">
      <c r="F902" s="59"/>
    </row>
    <row r="903">
      <c r="F903" s="59"/>
    </row>
    <row r="904">
      <c r="F904" s="59"/>
    </row>
    <row r="905">
      <c r="F905" s="59"/>
    </row>
    <row r="906">
      <c r="F906" s="59"/>
    </row>
    <row r="907">
      <c r="F907" s="59"/>
    </row>
    <row r="908">
      <c r="F908" s="59"/>
    </row>
    <row r="909">
      <c r="F909" s="59"/>
    </row>
    <row r="910">
      <c r="F910" s="59"/>
    </row>
    <row r="911">
      <c r="F911" s="59"/>
    </row>
    <row r="912">
      <c r="F912" s="59"/>
    </row>
    <row r="913">
      <c r="F913" s="59"/>
    </row>
    <row r="914">
      <c r="F914" s="59"/>
    </row>
    <row r="915">
      <c r="F915" s="59"/>
    </row>
    <row r="916">
      <c r="F916" s="59"/>
    </row>
    <row r="917">
      <c r="F917" s="59"/>
    </row>
    <row r="918">
      <c r="F918" s="59"/>
    </row>
    <row r="919">
      <c r="F919" s="59"/>
    </row>
    <row r="920">
      <c r="F920" s="59"/>
    </row>
    <row r="921">
      <c r="F921" s="59"/>
    </row>
    <row r="922">
      <c r="F922" s="59"/>
    </row>
    <row r="923">
      <c r="F923" s="59"/>
    </row>
    <row r="924">
      <c r="F924" s="59"/>
    </row>
    <row r="925">
      <c r="F925" s="59"/>
    </row>
    <row r="926">
      <c r="F926" s="59"/>
    </row>
    <row r="927">
      <c r="F927" s="59"/>
    </row>
    <row r="928">
      <c r="F928" s="59"/>
    </row>
    <row r="929">
      <c r="F929" s="59"/>
    </row>
    <row r="930">
      <c r="F930" s="59"/>
    </row>
    <row r="931">
      <c r="F931" s="59"/>
    </row>
    <row r="932">
      <c r="F932" s="59"/>
    </row>
    <row r="933">
      <c r="F933" s="59"/>
    </row>
    <row r="934">
      <c r="F934" s="59"/>
    </row>
    <row r="935">
      <c r="F935" s="59"/>
    </row>
    <row r="936">
      <c r="F936" s="59"/>
    </row>
    <row r="937">
      <c r="F937" s="59"/>
    </row>
    <row r="938">
      <c r="F938" s="59"/>
    </row>
    <row r="939">
      <c r="F939" s="59"/>
    </row>
    <row r="940">
      <c r="F940" s="59"/>
    </row>
    <row r="941">
      <c r="F941" s="59"/>
    </row>
    <row r="942">
      <c r="F942" s="59"/>
    </row>
    <row r="943">
      <c r="F943" s="59"/>
    </row>
    <row r="944">
      <c r="F944" s="59"/>
    </row>
    <row r="945">
      <c r="F945" s="59"/>
    </row>
    <row r="946">
      <c r="F946" s="59"/>
    </row>
    <row r="947">
      <c r="F947" s="59"/>
    </row>
    <row r="948">
      <c r="F948" s="59"/>
    </row>
    <row r="949">
      <c r="F949" s="59"/>
    </row>
    <row r="950">
      <c r="F950" s="59"/>
    </row>
    <row r="951">
      <c r="F951" s="59"/>
    </row>
    <row r="952">
      <c r="F952" s="59"/>
    </row>
    <row r="953">
      <c r="F953" s="59"/>
    </row>
    <row r="954">
      <c r="F954" s="59"/>
    </row>
    <row r="955">
      <c r="F955" s="59"/>
    </row>
    <row r="956">
      <c r="F956" s="59"/>
    </row>
    <row r="957">
      <c r="F957" s="59"/>
    </row>
    <row r="958">
      <c r="F958" s="59"/>
    </row>
    <row r="959">
      <c r="F959" s="59"/>
    </row>
    <row r="960">
      <c r="F960" s="59"/>
    </row>
    <row r="961">
      <c r="F961" s="59"/>
    </row>
    <row r="962">
      <c r="F962" s="59"/>
    </row>
    <row r="963">
      <c r="F963" s="59"/>
    </row>
    <row r="964">
      <c r="F964" s="59"/>
    </row>
    <row r="965">
      <c r="F965" s="59"/>
    </row>
    <row r="966">
      <c r="F966" s="59"/>
    </row>
    <row r="967">
      <c r="F967" s="59"/>
    </row>
    <row r="968">
      <c r="F968" s="59"/>
    </row>
    <row r="969">
      <c r="F969" s="59"/>
    </row>
    <row r="970">
      <c r="F970" s="59"/>
    </row>
    <row r="971">
      <c r="F971" s="59"/>
    </row>
    <row r="972">
      <c r="F972" s="59"/>
    </row>
    <row r="973">
      <c r="F973" s="59"/>
    </row>
    <row r="974">
      <c r="F974" s="59"/>
    </row>
    <row r="975">
      <c r="F975" s="59"/>
    </row>
    <row r="976">
      <c r="F976" s="59"/>
    </row>
    <row r="977">
      <c r="F977" s="59"/>
    </row>
    <row r="978">
      <c r="F978" s="59"/>
    </row>
    <row r="979">
      <c r="F979" s="59"/>
    </row>
    <row r="980">
      <c r="F980" s="59"/>
    </row>
    <row r="981">
      <c r="F981" s="59"/>
    </row>
    <row r="982">
      <c r="F982" s="59"/>
    </row>
    <row r="983">
      <c r="F983" s="59"/>
    </row>
    <row r="984">
      <c r="F984" s="59"/>
    </row>
    <row r="985">
      <c r="F985" s="59"/>
    </row>
    <row r="986">
      <c r="F986" s="59"/>
    </row>
    <row r="987">
      <c r="F987" s="59"/>
    </row>
    <row r="988">
      <c r="F988" s="59"/>
    </row>
    <row r="989">
      <c r="F989" s="59"/>
    </row>
    <row r="990">
      <c r="F990" s="59"/>
    </row>
    <row r="991">
      <c r="F991" s="59"/>
    </row>
    <row r="992">
      <c r="F992" s="59"/>
    </row>
    <row r="993">
      <c r="F993" s="59"/>
    </row>
    <row r="994">
      <c r="F994" s="59"/>
    </row>
    <row r="995">
      <c r="F995" s="59"/>
    </row>
    <row r="996">
      <c r="F996" s="59"/>
    </row>
    <row r="997">
      <c r="F997" s="59"/>
    </row>
    <row r="998">
      <c r="F998" s="59"/>
    </row>
    <row r="999">
      <c r="F999" s="59"/>
    </row>
    <row r="1000">
      <c r="F1000" s="59"/>
    </row>
  </sheetData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67" t="s">
        <v>291</v>
      </c>
      <c r="B1" s="68" t="s">
        <v>292</v>
      </c>
      <c r="C1" s="47" t="s">
        <v>293</v>
      </c>
      <c r="D1" s="47" t="s">
        <v>9</v>
      </c>
    </row>
    <row r="2">
      <c r="A2" s="67" t="s">
        <v>294</v>
      </c>
      <c r="B2" s="68" t="s">
        <v>295</v>
      </c>
      <c r="C2" s="47" t="s">
        <v>293</v>
      </c>
      <c r="D2" s="47" t="s">
        <v>16</v>
      </c>
    </row>
    <row r="3">
      <c r="A3" s="68" t="s">
        <v>296</v>
      </c>
      <c r="B3" s="69" t="s">
        <v>297</v>
      </c>
      <c r="C3" s="47" t="s">
        <v>293</v>
      </c>
      <c r="D3" s="47" t="s">
        <v>23</v>
      </c>
    </row>
    <row r="4">
      <c r="A4" s="68" t="s">
        <v>298</v>
      </c>
      <c r="B4" s="68" t="s">
        <v>299</v>
      </c>
      <c r="C4" s="47" t="s">
        <v>293</v>
      </c>
      <c r="D4" s="47" t="s">
        <v>30</v>
      </c>
    </row>
    <row r="5">
      <c r="A5" s="68" t="s">
        <v>300</v>
      </c>
      <c r="B5" s="68" t="s">
        <v>301</v>
      </c>
      <c r="C5" s="47" t="s">
        <v>293</v>
      </c>
      <c r="D5" s="47" t="s">
        <v>36</v>
      </c>
    </row>
    <row r="6">
      <c r="A6" s="68" t="s">
        <v>302</v>
      </c>
      <c r="B6" s="68" t="s">
        <v>303</v>
      </c>
      <c r="C6" s="47" t="s">
        <v>293</v>
      </c>
      <c r="D6" s="47" t="s">
        <v>43</v>
      </c>
    </row>
    <row r="7">
      <c r="A7" s="68" t="s">
        <v>304</v>
      </c>
      <c r="B7" s="68" t="s">
        <v>305</v>
      </c>
      <c r="C7" s="47" t="s">
        <v>293</v>
      </c>
      <c r="D7" s="47" t="s">
        <v>50</v>
      </c>
    </row>
    <row r="8">
      <c r="A8" s="68" t="s">
        <v>306</v>
      </c>
      <c r="B8" s="68" t="s">
        <v>307</v>
      </c>
      <c r="C8" s="47" t="s">
        <v>293</v>
      </c>
      <c r="D8" s="47" t="s">
        <v>56</v>
      </c>
    </row>
    <row r="9">
      <c r="A9" s="68" t="s">
        <v>308</v>
      </c>
      <c r="B9" s="68" t="s">
        <v>309</v>
      </c>
      <c r="C9" s="47" t="s">
        <v>293</v>
      </c>
      <c r="D9" s="47" t="s">
        <v>63</v>
      </c>
    </row>
    <row r="10">
      <c r="A10" s="68" t="s">
        <v>310</v>
      </c>
      <c r="B10" s="68" t="s">
        <v>311</v>
      </c>
      <c r="C10" s="47" t="s">
        <v>293</v>
      </c>
      <c r="D10" s="47" t="s">
        <v>70</v>
      </c>
    </row>
    <row r="11">
      <c r="A11" s="68" t="s">
        <v>312</v>
      </c>
      <c r="B11" s="68" t="s">
        <v>313</v>
      </c>
      <c r="C11" s="47" t="s">
        <v>293</v>
      </c>
      <c r="D11" s="47" t="s">
        <v>76</v>
      </c>
    </row>
    <row r="12">
      <c r="A12" s="68" t="s">
        <v>314</v>
      </c>
      <c r="B12" s="68" t="s">
        <v>315</v>
      </c>
      <c r="C12" s="47" t="s">
        <v>293</v>
      </c>
      <c r="D12" s="47" t="s">
        <v>83</v>
      </c>
    </row>
    <row r="13">
      <c r="A13" s="68" t="s">
        <v>316</v>
      </c>
      <c r="B13" s="68" t="s">
        <v>317</v>
      </c>
      <c r="C13" s="47" t="s">
        <v>293</v>
      </c>
      <c r="D13" s="47" t="s">
        <v>90</v>
      </c>
    </row>
    <row r="14">
      <c r="A14" s="68" t="s">
        <v>318</v>
      </c>
      <c r="B14" s="68" t="s">
        <v>319</v>
      </c>
      <c r="C14" s="47" t="s">
        <v>293</v>
      </c>
      <c r="D14" s="47" t="s">
        <v>97</v>
      </c>
    </row>
    <row r="15">
      <c r="A15" s="68" t="s">
        <v>320</v>
      </c>
      <c r="B15" s="68" t="s">
        <v>321</v>
      </c>
      <c r="C15" s="47" t="s">
        <v>293</v>
      </c>
      <c r="D15" s="47" t="s">
        <v>104</v>
      </c>
    </row>
    <row r="16">
      <c r="A16" s="68" t="s">
        <v>322</v>
      </c>
      <c r="B16" s="68" t="s">
        <v>323</v>
      </c>
      <c r="C16" s="47" t="s">
        <v>293</v>
      </c>
      <c r="D16" s="47" t="s">
        <v>111</v>
      </c>
    </row>
    <row r="17">
      <c r="A17" s="68" t="s">
        <v>324</v>
      </c>
      <c r="B17" s="68" t="s">
        <v>325</v>
      </c>
      <c r="C17" s="47" t="s">
        <v>293</v>
      </c>
      <c r="D17" s="47" t="s">
        <v>118</v>
      </c>
    </row>
    <row r="18">
      <c r="A18" s="68" t="s">
        <v>326</v>
      </c>
      <c r="B18" s="68" t="s">
        <v>327</v>
      </c>
      <c r="C18" s="47" t="s">
        <v>293</v>
      </c>
      <c r="D18" s="47" t="s">
        <v>125</v>
      </c>
    </row>
    <row r="19">
      <c r="A19" s="68" t="s">
        <v>328</v>
      </c>
      <c r="B19" s="68" t="s">
        <v>329</v>
      </c>
      <c r="C19" s="47" t="s">
        <v>293</v>
      </c>
      <c r="D19" s="47" t="s">
        <v>132</v>
      </c>
    </row>
    <row r="20">
      <c r="A20" s="68" t="s">
        <v>330</v>
      </c>
      <c r="B20" s="68" t="s">
        <v>331</v>
      </c>
      <c r="C20" s="47" t="s">
        <v>293</v>
      </c>
      <c r="D20" s="47" t="s">
        <v>139</v>
      </c>
    </row>
    <row r="21">
      <c r="A21" s="68" t="s">
        <v>332</v>
      </c>
      <c r="B21" s="68" t="s">
        <v>333</v>
      </c>
      <c r="C21" s="47" t="s">
        <v>293</v>
      </c>
      <c r="D21" s="47" t="s">
        <v>146</v>
      </c>
    </row>
    <row r="22">
      <c r="A22" s="68" t="s">
        <v>334</v>
      </c>
      <c r="B22" s="68" t="s">
        <v>335</v>
      </c>
      <c r="C22" s="47" t="s">
        <v>293</v>
      </c>
      <c r="D22" s="47" t="s">
        <v>153</v>
      </c>
    </row>
    <row r="23">
      <c r="A23" s="68" t="s">
        <v>336</v>
      </c>
      <c r="B23" s="68" t="s">
        <v>337</v>
      </c>
      <c r="C23" s="47" t="s">
        <v>293</v>
      </c>
      <c r="D23" s="47" t="s">
        <v>160</v>
      </c>
    </row>
    <row r="24">
      <c r="A24" s="68" t="s">
        <v>338</v>
      </c>
      <c r="B24" s="68" t="s">
        <v>339</v>
      </c>
      <c r="C24" s="47" t="s">
        <v>293</v>
      </c>
      <c r="D24" s="47" t="s">
        <v>167</v>
      </c>
    </row>
    <row r="25">
      <c r="A25" s="68" t="s">
        <v>340</v>
      </c>
      <c r="B25" s="68" t="s">
        <v>341</v>
      </c>
      <c r="C25" s="47" t="s">
        <v>293</v>
      </c>
      <c r="D25" s="47" t="s">
        <v>173</v>
      </c>
    </row>
    <row r="26">
      <c r="A26" s="68" t="s">
        <v>342</v>
      </c>
      <c r="B26" s="68" t="s">
        <v>343</v>
      </c>
      <c r="C26" s="47" t="s">
        <v>293</v>
      </c>
      <c r="D26" s="47" t="s">
        <v>179</v>
      </c>
    </row>
    <row r="27">
      <c r="A27" s="68" t="s">
        <v>344</v>
      </c>
      <c r="B27" s="68" t="s">
        <v>345</v>
      </c>
      <c r="C27" s="47" t="s">
        <v>293</v>
      </c>
      <c r="D27" s="47" t="s">
        <v>185</v>
      </c>
    </row>
    <row r="28">
      <c r="A28" s="68" t="s">
        <v>346</v>
      </c>
      <c r="B28" s="68" t="s">
        <v>347</v>
      </c>
      <c r="C28" s="47" t="s">
        <v>293</v>
      </c>
      <c r="D28" s="47" t="s">
        <v>191</v>
      </c>
    </row>
    <row r="29">
      <c r="A29" s="68" t="s">
        <v>348</v>
      </c>
      <c r="B29" s="68" t="s">
        <v>349</v>
      </c>
      <c r="C29" s="47" t="s">
        <v>293</v>
      </c>
      <c r="D29" s="47" t="s">
        <v>197</v>
      </c>
    </row>
    <row r="30">
      <c r="A30" s="68" t="s">
        <v>350</v>
      </c>
      <c r="B30" s="68" t="s">
        <v>351</v>
      </c>
      <c r="C30" s="47" t="s">
        <v>293</v>
      </c>
      <c r="D30" s="47" t="s">
        <v>203</v>
      </c>
    </row>
    <row r="31">
      <c r="A31" s="68" t="s">
        <v>352</v>
      </c>
      <c r="B31" s="68" t="s">
        <v>353</v>
      </c>
      <c r="C31" s="47" t="s">
        <v>293</v>
      </c>
      <c r="D31" s="47" t="s">
        <v>210</v>
      </c>
    </row>
    <row r="32">
      <c r="A32" s="68" t="s">
        <v>354</v>
      </c>
      <c r="B32" s="68" t="s">
        <v>355</v>
      </c>
      <c r="C32" s="47" t="s">
        <v>293</v>
      </c>
      <c r="D32" s="47" t="s">
        <v>216</v>
      </c>
    </row>
    <row r="34">
      <c r="B34" s="47"/>
      <c r="C34" s="47"/>
    </row>
    <row r="35">
      <c r="B35" s="47"/>
      <c r="C35" s="47"/>
    </row>
    <row r="36">
      <c r="B36" s="47"/>
      <c r="C36" s="47"/>
    </row>
    <row r="37">
      <c r="B37" s="47"/>
      <c r="C37" s="47"/>
    </row>
    <row r="38">
      <c r="B38" s="47"/>
      <c r="C38" s="47"/>
    </row>
    <row r="39">
      <c r="B39" s="47"/>
      <c r="C39" s="47"/>
    </row>
    <row r="40">
      <c r="B40" s="47"/>
      <c r="C40" s="47"/>
    </row>
    <row r="41">
      <c r="B41" s="47"/>
      <c r="C41" s="47"/>
    </row>
    <row r="42">
      <c r="B42" s="47"/>
      <c r="C42" s="47"/>
    </row>
    <row r="43">
      <c r="B43" s="47"/>
      <c r="C43" s="47"/>
    </row>
    <row r="44">
      <c r="B44" s="47"/>
      <c r="C44" s="47"/>
    </row>
  </sheetData>
  <hyperlinks>
    <hyperlink r:id="rId1" location="gid=0" ref="A1"/>
    <hyperlink r:id="rId2" location="gid=0" ref="B1"/>
    <hyperlink r:id="rId3" location="gid=0" ref="A2"/>
    <hyperlink r:id="rId4" location="gid=0" ref="B2"/>
    <hyperlink r:id="rId5" location="gid=0" ref="A3"/>
    <hyperlink r:id="rId6" location="gid=0" ref="B3"/>
    <hyperlink r:id="rId7" location="gid=0" ref="A4"/>
    <hyperlink r:id="rId8" location="gid=0" ref="B4"/>
    <hyperlink r:id="rId9" location="gid=0" ref="A5"/>
    <hyperlink r:id="rId10" location="gid=0" ref="B5"/>
    <hyperlink r:id="rId11" location="gid=0" ref="A6"/>
    <hyperlink r:id="rId12" location="gid=0" ref="B6"/>
    <hyperlink r:id="rId13" location="gid=0" ref="A7"/>
    <hyperlink r:id="rId14" location="gid=0" ref="B7"/>
    <hyperlink r:id="rId15" location="gid=0" ref="A8"/>
    <hyperlink r:id="rId16" location="gid=0" ref="B8"/>
    <hyperlink r:id="rId17" location="gid=0" ref="A9"/>
    <hyperlink r:id="rId18" location="gid=0" ref="B9"/>
    <hyperlink r:id="rId19" location="gid=0" ref="A10"/>
    <hyperlink r:id="rId20" location="gid=0" ref="B10"/>
    <hyperlink r:id="rId21" location="gid=0" ref="A11"/>
    <hyperlink r:id="rId22" location="gid=0" ref="B11"/>
    <hyperlink r:id="rId23" location="gid=0" ref="A12"/>
    <hyperlink r:id="rId24" location="gid=0" ref="B12"/>
    <hyperlink r:id="rId25" location="gid=0" ref="A13"/>
    <hyperlink r:id="rId26" location="gid=0" ref="B13"/>
    <hyperlink r:id="rId27" location="gid=0" ref="A14"/>
    <hyperlink r:id="rId28" location="gid=0" ref="B14"/>
    <hyperlink r:id="rId29" location="gid=0" ref="A15"/>
    <hyperlink r:id="rId30" location="gid=0" ref="B15"/>
    <hyperlink r:id="rId31" location="gid=0" ref="A16"/>
    <hyperlink r:id="rId32" location="gid=0" ref="B16"/>
    <hyperlink r:id="rId33" location="gid=0" ref="A17"/>
    <hyperlink r:id="rId34" location="gid=0" ref="B17"/>
    <hyperlink r:id="rId35" location="gid=0" ref="A18"/>
    <hyperlink r:id="rId36" location="gid=0" ref="B18"/>
    <hyperlink r:id="rId37" location="gid=0" ref="A19"/>
    <hyperlink r:id="rId38" location="gid=0" ref="B19"/>
    <hyperlink r:id="rId39" location="gid=0" ref="A20"/>
    <hyperlink r:id="rId40" location="gid=0" ref="B20"/>
    <hyperlink r:id="rId41" location="gid=0" ref="A21"/>
    <hyperlink r:id="rId42" location="gid=0" ref="B21"/>
    <hyperlink r:id="rId43" location="gid=0" ref="A22"/>
    <hyperlink r:id="rId44" location="gid=0" ref="B22"/>
    <hyperlink r:id="rId45" location="gid=0" ref="A23"/>
    <hyperlink r:id="rId46" location="gid=0" ref="B23"/>
    <hyperlink r:id="rId47" location="gid=0" ref="A24"/>
    <hyperlink r:id="rId48" location="gid=0" ref="B24"/>
    <hyperlink r:id="rId49" location="gid=0" ref="A25"/>
    <hyperlink r:id="rId50" location="gid=0" ref="B25"/>
    <hyperlink r:id="rId51" location="gid=0" ref="A26"/>
    <hyperlink r:id="rId52" location="gid=0" ref="B26"/>
    <hyperlink r:id="rId53" location="gid=0" ref="A27"/>
    <hyperlink r:id="rId54" location="gid=0" ref="B27"/>
    <hyperlink r:id="rId55" location="gid=0" ref="A28"/>
    <hyperlink r:id="rId56" location="gid=0" ref="B28"/>
    <hyperlink r:id="rId57" location="gid=0" ref="A29"/>
    <hyperlink r:id="rId58" location="gid=0" ref="B29"/>
    <hyperlink r:id="rId59" location="gid=0" ref="A30"/>
    <hyperlink r:id="rId60" location="gid=0" ref="B30"/>
    <hyperlink r:id="rId61" location="gid=0" ref="A31"/>
    <hyperlink r:id="rId62" location="gid=0" ref="B31"/>
    <hyperlink r:id="rId63" location="gid=0" ref="A32"/>
    <hyperlink r:id="rId64" location="gid=0" ref="B32"/>
  </hyperlinks>
  <drawing r:id="rId65"/>
</worksheet>
</file>